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defaultThemeVersion="124226"/>
  <bookViews>
    <workbookView xWindow="0" yWindow="0" windowWidth="23040" windowHeight="9075" tabRatio="926"/>
  </bookViews>
  <sheets>
    <sheet name="KL" sheetId="1" r:id="rId1"/>
    <sheet name="Rekapitulace" sheetId="2" r:id="rId2"/>
    <sheet name="SO 04_10" sheetId="3" r:id="rId3"/>
    <sheet name="SO 04_40" sheetId="17" r:id="rId4"/>
    <sheet name="SO 04_60" sheetId="18" r:id="rId5"/>
    <sheet name="SO 04_70" sheetId="19" r:id="rId6"/>
    <sheet name="SO 04_80" sheetId="20" r:id="rId7"/>
    <sheet name="SO 04_90" sheetId="21" r:id="rId8"/>
    <sheet name="SO 04_100" sheetId="22" r:id="rId9"/>
  </sheets>
  <externalReferences>
    <externalReference r:id="rId10"/>
    <externalReference r:id="rId11"/>
    <externalReference r:id="rId12"/>
    <externalReference r:id="rId13"/>
  </externalReferences>
  <definedNames>
    <definedName name="_SLC16" localSheetId="1">#REF!</definedName>
    <definedName name="_SLC16" localSheetId="2">#REF!</definedName>
    <definedName name="_SLC16">#REF!</definedName>
    <definedName name="AE" localSheetId="1">#REF!</definedName>
    <definedName name="AE" localSheetId="2">#REF!</definedName>
    <definedName name="AE">#REF!</definedName>
    <definedName name="AL_obvodový_plášť" localSheetId="1">'[1]SO 11.1A Výkaz výměr'!#REF!</definedName>
    <definedName name="AL_obvodový_plášť" localSheetId="2">'[1]SO 11.1A Výkaz výměr'!#REF!</definedName>
    <definedName name="AL_obvodový_plášť" localSheetId="3">'[1]SO 11.1A Výkaz výměr'!#REF!</definedName>
    <definedName name="AL_obvodový_plášť" localSheetId="4">'[1]SO 11.1A Výkaz výměr'!#REF!</definedName>
    <definedName name="AL_obvodový_plášť" localSheetId="5">'[1]SO 11.1A Výkaz výměr'!#REF!</definedName>
    <definedName name="AL_obvodový_plášť" localSheetId="6">'[1]SO 11.1A Výkaz výměr'!#REF!</definedName>
    <definedName name="AL_obvodový_plášť">'[2]SO 11.1A Výkaz výměr'!#REF!</definedName>
    <definedName name="battab" localSheetId="1">#REF!</definedName>
    <definedName name="battab" localSheetId="2">#REF!</definedName>
    <definedName name="battab">#REF!</definedName>
    <definedName name="Battzeit" localSheetId="1">#REF!</definedName>
    <definedName name="Battzeit" localSheetId="2">#REF!</definedName>
    <definedName name="Battzeit">#REF!</definedName>
    <definedName name="cif" localSheetId="1">#REF!</definedName>
    <definedName name="cif" localSheetId="2">#REF!</definedName>
    <definedName name="cif">#REF!</definedName>
    <definedName name="Com." localSheetId="1">#REF!</definedName>
    <definedName name="Com." localSheetId="2">#REF!</definedName>
    <definedName name="Com.">#REF!</definedName>
    <definedName name="Database" localSheetId="1">#REF!</definedName>
    <definedName name="Database" localSheetId="2">#REF!</definedName>
    <definedName name="Database">#REF!</definedName>
    <definedName name="Excel_BuiltIn_Print_Area_1_1_1">NA()</definedName>
    <definedName name="Excel_BuiltIn_Print_Area_2">NA()</definedName>
    <definedName name="Excel_BuiltIn_Print_Area_2_1">NA()</definedName>
    <definedName name="Excel_BuiltIn_Print_Area_2_1_1">NA()</definedName>
    <definedName name="Excel_BuiltIn_Print_Area_3">NA()</definedName>
    <definedName name="Excel_BuiltIn_Print_Area_4">NA()</definedName>
    <definedName name="Excel_BuiltIn_Print_Area_5">NA()</definedName>
    <definedName name="Excel_BuiltIn_Print_Area_6">NA()</definedName>
    <definedName name="Excel_BuiltIn_Print_Titles_2">NA()</definedName>
    <definedName name="Excel_BuiltIn_Print_Titles_2_1">NA()</definedName>
    <definedName name="_xlnm.Extract" localSheetId="1">#REF!</definedName>
    <definedName name="_xlnm.Extract" localSheetId="2">#REF!</definedName>
    <definedName name="_xlnm.Extract">#REF!</definedName>
    <definedName name="IS" localSheetId="3">#REF!</definedName>
    <definedName name="IS" localSheetId="4">#REF!</definedName>
    <definedName name="IS" localSheetId="5">#REF!</definedName>
    <definedName name="IS" localSheetId="6">#REF!</definedName>
    <definedName name="IS">#REF!</definedName>
    <definedName name="Izolace_akustické" localSheetId="1">'[1]SO 11.1A Výkaz výměr'!#REF!</definedName>
    <definedName name="Izolace_akustické" localSheetId="2">'[1]SO 11.1A Výkaz výměr'!#REF!</definedName>
    <definedName name="Izolace_akustické" localSheetId="3">'[1]SO 11.1A Výkaz výměr'!#REF!</definedName>
    <definedName name="Izolace_akustické" localSheetId="4">'[1]SO 11.1A Výkaz výměr'!#REF!</definedName>
    <definedName name="Izolace_akustické" localSheetId="5">'[1]SO 11.1A Výkaz výměr'!#REF!</definedName>
    <definedName name="Izolace_akustické" localSheetId="6">'[1]SO 11.1A Výkaz výměr'!#REF!</definedName>
    <definedName name="Izolace_akustické">'[2]SO 11.1A Výkaz výměr'!#REF!</definedName>
    <definedName name="Izolace_proti_vodě" localSheetId="1">'[1]SO 11.1A Výkaz výměr'!#REF!</definedName>
    <definedName name="Izolace_proti_vodě" localSheetId="2">'[1]SO 11.1A Výkaz výměr'!#REF!</definedName>
    <definedName name="Izolace_proti_vodě" localSheetId="3">'[1]SO 11.1A Výkaz výměr'!#REF!</definedName>
    <definedName name="Izolace_proti_vodě" localSheetId="4">'[1]SO 11.1A Výkaz výměr'!#REF!</definedName>
    <definedName name="Izolace_proti_vodě" localSheetId="5">'[1]SO 11.1A Výkaz výměr'!#REF!</definedName>
    <definedName name="Izolace_proti_vodě" localSheetId="6">'[1]SO 11.1A Výkaz výměr'!#REF!</definedName>
    <definedName name="Izolace_proti_vodě">'[2]SO 11.1A Výkaz výměr'!#REF!</definedName>
    <definedName name="Komunikace" localSheetId="1">'[1]SO 11.1A Výkaz výměr'!#REF!</definedName>
    <definedName name="Komunikace" localSheetId="2">'[1]SO 11.1A Výkaz výměr'!#REF!</definedName>
    <definedName name="Komunikace" localSheetId="3">'[1]SO 11.1A Výkaz výměr'!#REF!</definedName>
    <definedName name="Komunikace" localSheetId="4">'[1]SO 11.1A Výkaz výměr'!#REF!</definedName>
    <definedName name="Komunikace" localSheetId="5">'[1]SO 11.1A Výkaz výměr'!#REF!</definedName>
    <definedName name="Komunikace" localSheetId="6">'[1]SO 11.1A Výkaz výměr'!#REF!</definedName>
    <definedName name="Komunikace">'[2]SO 11.1A Výkaz výměr'!#REF!</definedName>
    <definedName name="Konstrukce_klempířské" localSheetId="1">'[1]SO 11.1A Výkaz výměr'!#REF!</definedName>
    <definedName name="Konstrukce_klempířské" localSheetId="2">'[1]SO 11.1A Výkaz výměr'!#REF!</definedName>
    <definedName name="Konstrukce_klempířské" localSheetId="3">'[1]SO 11.1A Výkaz výměr'!#REF!</definedName>
    <definedName name="Konstrukce_klempířské" localSheetId="4">'[1]SO 11.1A Výkaz výměr'!#REF!</definedName>
    <definedName name="Konstrukce_klempířské" localSheetId="5">'[1]SO 11.1A Výkaz výměr'!#REF!</definedName>
    <definedName name="Konstrukce_klempířské" localSheetId="6">'[1]SO 11.1A Výkaz výměr'!#REF!</definedName>
    <definedName name="Konstrukce_klempířské">'[2]SO 11.1A Výkaz výměr'!#REF!</definedName>
    <definedName name="Konstrukce_tesařské" localSheetId="1">'[3]SO 51.4 Výkaz výměr'!#REF!</definedName>
    <definedName name="Konstrukce_tesařské" localSheetId="2">'[3]SO 51.4 Výkaz výměr'!#REF!</definedName>
    <definedName name="Konstrukce_tesařské" localSheetId="3">'[3]SO 51.4 Výkaz výměr'!#REF!</definedName>
    <definedName name="Konstrukce_tesařské" localSheetId="4">'[3]SO 51.4 Výkaz výměr'!#REF!</definedName>
    <definedName name="Konstrukce_tesařské" localSheetId="5">'[3]SO 51.4 Výkaz výměr'!#REF!</definedName>
    <definedName name="Konstrukce_tesařské" localSheetId="6">'[3]SO 51.4 Výkaz výměr'!#REF!</definedName>
    <definedName name="Konstrukce_tesařské">'[3]SO 51.4 Výkaz výměr'!#REF!</definedName>
    <definedName name="Konstrukce_truhlářské" localSheetId="1">'[1]SO 11.1A Výkaz výměr'!#REF!</definedName>
    <definedName name="Konstrukce_truhlářské" localSheetId="2">'[1]SO 11.1A Výkaz výměr'!#REF!</definedName>
    <definedName name="Konstrukce_truhlářské" localSheetId="3">'[1]SO 11.1A Výkaz výměr'!#REF!</definedName>
    <definedName name="Konstrukce_truhlářské" localSheetId="4">'[1]SO 11.1A Výkaz výměr'!#REF!</definedName>
    <definedName name="Konstrukce_truhlářské" localSheetId="5">'[1]SO 11.1A Výkaz výměr'!#REF!</definedName>
    <definedName name="Konstrukce_truhlářské" localSheetId="6">'[1]SO 11.1A Výkaz výměr'!#REF!</definedName>
    <definedName name="Konstrukce_truhlářské">'[2]SO 11.1A Výkaz výměr'!#REF!</definedName>
    <definedName name="Kovové_stavební_doplňkové_konstrukce" localSheetId="1">'[1]SO 11.1A Výkaz výměr'!#REF!</definedName>
    <definedName name="Kovové_stavební_doplňkové_konstrukce" localSheetId="2">'[1]SO 11.1A Výkaz výměr'!#REF!</definedName>
    <definedName name="Kovové_stavební_doplňkové_konstrukce" localSheetId="3">'[1]SO 11.1A Výkaz výměr'!#REF!</definedName>
    <definedName name="Kovové_stavební_doplňkové_konstrukce" localSheetId="4">'[1]SO 11.1A Výkaz výměr'!#REF!</definedName>
    <definedName name="Kovové_stavební_doplňkové_konstrukce" localSheetId="5">'[1]SO 11.1A Výkaz výměr'!#REF!</definedName>
    <definedName name="Kovové_stavební_doplňkové_konstrukce" localSheetId="6">'[1]SO 11.1A Výkaz výměr'!#REF!</definedName>
    <definedName name="Kovové_stavební_doplňkové_konstrukce">'[2]SO 11.1A Výkaz výměr'!#REF!</definedName>
    <definedName name="_xlnm.Criteria" localSheetId="1">#REF!</definedName>
    <definedName name="_xlnm.Criteria" localSheetId="2">#REF!</definedName>
    <definedName name="_xlnm.Criteria">#REF!</definedName>
    <definedName name="Kryt" localSheetId="1">#REF!</definedName>
    <definedName name="Kryt" localSheetId="2">#REF!</definedName>
    <definedName name="Kryt">#REF!</definedName>
    <definedName name="KSDK" localSheetId="1">'[3]SO 51.4 Výkaz výměr'!#REF!</definedName>
    <definedName name="KSDK" localSheetId="2">'[3]SO 51.4 Výkaz výměr'!#REF!</definedName>
    <definedName name="KSDK" localSheetId="3">'[3]SO 51.4 Výkaz výměr'!#REF!</definedName>
    <definedName name="KSDK" localSheetId="4">'[3]SO 51.4 Výkaz výměr'!#REF!</definedName>
    <definedName name="KSDK" localSheetId="5">'[3]SO 51.4 Výkaz výměr'!#REF!</definedName>
    <definedName name="KSDK" localSheetId="6">'[3]SO 51.4 Výkaz výměr'!#REF!</definedName>
    <definedName name="KSDK">'[3]SO 51.4 Výkaz výměr'!#REF!</definedName>
    <definedName name="kurz">#REF!</definedName>
    <definedName name="Kurz_USD">#REF!</definedName>
    <definedName name="LKZ" localSheetId="1">#REF!</definedName>
    <definedName name="LKZ" localSheetId="2">#REF!</definedName>
    <definedName name="LKZ">#REF!</definedName>
    <definedName name="Malby__tapety__nátěry__nástřiky" localSheetId="1">'[1]SO 11.1A Výkaz výměr'!#REF!</definedName>
    <definedName name="Malby__tapety__nátěry__nástřiky" localSheetId="2">'[1]SO 11.1A Výkaz výměr'!#REF!</definedName>
    <definedName name="Malby__tapety__nátěry__nástřiky" localSheetId="3">'[1]SO 11.1A Výkaz výměr'!#REF!</definedName>
    <definedName name="Malby__tapety__nátěry__nástřiky" localSheetId="4">'[1]SO 11.1A Výkaz výměr'!#REF!</definedName>
    <definedName name="Malby__tapety__nátěry__nástřiky" localSheetId="5">'[1]SO 11.1A Výkaz výměr'!#REF!</definedName>
    <definedName name="Malby__tapety__nátěry__nástřiky" localSheetId="6">'[1]SO 11.1A Výkaz výměr'!#REF!</definedName>
    <definedName name="Malby__tapety__nátěry__nástřiky">'[2]SO 11.1A Výkaz výměr'!#REF!</definedName>
    <definedName name="Marže">#REF!</definedName>
    <definedName name="minkap" localSheetId="1">#REF!</definedName>
    <definedName name="minkap" localSheetId="2">#REF!</definedName>
    <definedName name="minkap">#REF!</definedName>
    <definedName name="Nab." localSheetId="1">#REF!</definedName>
    <definedName name="Nab." localSheetId="2">#REF!</definedName>
    <definedName name="Nab.">#REF!</definedName>
    <definedName name="Náhl." localSheetId="1">#REF!</definedName>
    <definedName name="Náhl." localSheetId="2">#REF!</definedName>
    <definedName name="Náhl.">#REF!</definedName>
    <definedName name="NaVedomi" localSheetId="3">#REF!</definedName>
    <definedName name="NaVedomi" localSheetId="4">#REF!</definedName>
    <definedName name="NaVedomi" localSheetId="5">#REF!</definedName>
    <definedName name="NaVedomi" localSheetId="6">#REF!</definedName>
    <definedName name="NaVedomi">#REF!</definedName>
    <definedName name="_xlnm.Print_Titles" localSheetId="2">'SO 04_10'!$1:$2</definedName>
    <definedName name="Objekty" localSheetId="3">#REF!</definedName>
    <definedName name="Objekty" localSheetId="4">#REF!</definedName>
    <definedName name="Objekty" localSheetId="5">#REF!</definedName>
    <definedName name="Objekty" localSheetId="6">#REF!</definedName>
    <definedName name="Objekty">#REF!</definedName>
    <definedName name="Obklady_keramické" localSheetId="1">'[1]SO 11.1A Výkaz výměr'!#REF!</definedName>
    <definedName name="Obklady_keramické" localSheetId="2">'[1]SO 11.1A Výkaz výměr'!#REF!</definedName>
    <definedName name="Obklady_keramické" localSheetId="3">'[1]SO 11.1A Výkaz výměr'!#REF!</definedName>
    <definedName name="Obklady_keramické" localSheetId="4">'[1]SO 11.1A Výkaz výměr'!#REF!</definedName>
    <definedName name="Obklady_keramické" localSheetId="5">'[1]SO 11.1A Výkaz výměr'!#REF!</definedName>
    <definedName name="Obklady_keramické" localSheetId="6">'[1]SO 11.1A Výkaz výměr'!#REF!</definedName>
    <definedName name="Obklady_keramické">'[2]SO 11.1A Výkaz výměr'!#REF!</definedName>
    <definedName name="_xlnm.Print_Area" localSheetId="2">'SO 04_10'!$A$1:$H$88</definedName>
    <definedName name="_xlnm.Print_Area" localSheetId="5">'SO 04_70'!$A$1:$H$45</definedName>
    <definedName name="oblast1" localSheetId="1">#REF!</definedName>
    <definedName name="oblast1" localSheetId="2">#REF!</definedName>
    <definedName name="oblast1">#REF!</definedName>
    <definedName name="Ostatní_výrobky" localSheetId="1">'[3]SO 51.4 Výkaz výměr'!#REF!</definedName>
    <definedName name="Ostatní_výrobky" localSheetId="2">'[3]SO 51.4 Výkaz výměr'!#REF!</definedName>
    <definedName name="Ostatní_výrobky" localSheetId="3">'[3]SO 51.4 Výkaz výměr'!#REF!</definedName>
    <definedName name="Ostatní_výrobky" localSheetId="4">'[3]SO 51.4 Výkaz výměr'!#REF!</definedName>
    <definedName name="Ostatní_výrobky" localSheetId="5">'[3]SO 51.4 Výkaz výměr'!#REF!</definedName>
    <definedName name="Ostatní_výrobky" localSheetId="6">'[3]SO 51.4 Výkaz výměr'!#REF!</definedName>
    <definedName name="Ostatní_výrobky">'[3]SO 51.4 Výkaz výměr'!#REF!</definedName>
    <definedName name="OUD" localSheetId="3">#REF!</definedName>
    <definedName name="OUD" localSheetId="4">#REF!</definedName>
    <definedName name="OUD" localSheetId="5">#REF!</definedName>
    <definedName name="OUD" localSheetId="6">#REF!</definedName>
    <definedName name="OUD">#REF!</definedName>
    <definedName name="Pak.120" localSheetId="1">#REF!</definedName>
    <definedName name="Pak.120" localSheetId="2">#REF!</definedName>
    <definedName name="Pak.120">#REF!</definedName>
    <definedName name="Pak.8" localSheetId="1">#REF!</definedName>
    <definedName name="Pak.8" localSheetId="2">#REF!</definedName>
    <definedName name="Pak.8">#REF!</definedName>
    <definedName name="Podhl" localSheetId="1">'[3]SO 51.4 Výkaz výměr'!#REF!</definedName>
    <definedName name="Podhl" localSheetId="2">'[3]SO 51.4 Výkaz výměr'!#REF!</definedName>
    <definedName name="Podhl" localSheetId="3">'[3]SO 51.4 Výkaz výměr'!#REF!</definedName>
    <definedName name="Podhl" localSheetId="4">'[3]SO 51.4 Výkaz výměr'!#REF!</definedName>
    <definedName name="Podhl" localSheetId="5">'[3]SO 51.4 Výkaz výměr'!#REF!</definedName>
    <definedName name="Podhl" localSheetId="6">'[3]SO 51.4 Výkaz výměr'!#REF!</definedName>
    <definedName name="Podhl">'[3]SO 51.4 Výkaz výměr'!#REF!</definedName>
    <definedName name="Podhledy" localSheetId="1">'[1]SO 11.1A Výkaz výměr'!#REF!</definedName>
    <definedName name="Podhledy" localSheetId="2">'[1]SO 11.1A Výkaz výměr'!#REF!</definedName>
    <definedName name="Podhledy" localSheetId="3">'[1]SO 11.1A Výkaz výměr'!#REF!</definedName>
    <definedName name="Podhledy" localSheetId="4">'[1]SO 11.1A Výkaz výměr'!#REF!</definedName>
    <definedName name="Podhledy" localSheetId="5">'[1]SO 11.1A Výkaz výměr'!#REF!</definedName>
    <definedName name="Podhledy" localSheetId="6">'[1]SO 11.1A Výkaz výměr'!#REF!</definedName>
    <definedName name="Podhledy">'[2]SO 11.1A Výkaz výměr'!#REF!</definedName>
    <definedName name="PORTSV" localSheetId="1">#REF!</definedName>
    <definedName name="PORTSV" localSheetId="2">#REF!</definedName>
    <definedName name="PORTSV">#REF!</definedName>
    <definedName name="Predmet" localSheetId="3">#REF!</definedName>
    <definedName name="Predmet" localSheetId="4">#REF!</definedName>
    <definedName name="Predmet" localSheetId="5">#REF!</definedName>
    <definedName name="Predmet" localSheetId="6">#REF!</definedName>
    <definedName name="Predmet">#REF!</definedName>
    <definedName name="Prilohy" localSheetId="3">#REF!</definedName>
    <definedName name="Prilohy" localSheetId="4">#REF!</definedName>
    <definedName name="Prilohy" localSheetId="5">#REF!</definedName>
    <definedName name="Prilohy" localSheetId="6">#REF!</definedName>
    <definedName name="Prilohy">#REF!</definedName>
    <definedName name="PS" localSheetId="3">#REF!</definedName>
    <definedName name="PS" localSheetId="4">#REF!</definedName>
    <definedName name="PS" localSheetId="5">#REF!</definedName>
    <definedName name="PS" localSheetId="6">#REF!</definedName>
    <definedName name="PS">#REF!</definedName>
    <definedName name="rabat_2">'[4]Výpočet netto cen'!$B$8</definedName>
    <definedName name="REKAPITULACE" localSheetId="1">'[1]SO 11.1A Výkaz výměr'!#REF!</definedName>
    <definedName name="REKAPITULACE" localSheetId="2">'[1]SO 11.1A Výkaz výměr'!#REF!</definedName>
    <definedName name="REKAPITULACE" localSheetId="3">'[1]SO 11.1A Výkaz výměr'!#REF!</definedName>
    <definedName name="REKAPITULACE" localSheetId="4">'[1]SO 11.1A Výkaz výměr'!#REF!</definedName>
    <definedName name="REKAPITULACE" localSheetId="5">'[1]SO 11.1A Výkaz výměr'!#REF!</definedName>
    <definedName name="REKAPITULACE" localSheetId="6">'[1]SO 11.1A Výkaz výměr'!#REF!</definedName>
    <definedName name="REKAPITULACE">'[2]SO 11.1A Výkaz výměr'!#REF!</definedName>
    <definedName name="RFmx" localSheetId="1">#REF!</definedName>
    <definedName name="RFmx" localSheetId="2">#REF!</definedName>
    <definedName name="RFmx">#REF!</definedName>
    <definedName name="rfomni" localSheetId="1">#REF!</definedName>
    <definedName name="rfomni" localSheetId="2">#REF!</definedName>
    <definedName name="rfomni">#REF!</definedName>
    <definedName name="RFperif" localSheetId="1">#REF!</definedName>
    <definedName name="RFperif" localSheetId="2">#REF!</definedName>
    <definedName name="RFperif">#REF!</definedName>
    <definedName name="RFperif1" localSheetId="1">#REF!</definedName>
    <definedName name="RFperif1" localSheetId="2">#REF!</definedName>
    <definedName name="RFperif1">#REF!</definedName>
    <definedName name="RFser" localSheetId="1">#REF!</definedName>
    <definedName name="RFser" localSheetId="2">#REF!</definedName>
    <definedName name="RFser">#REF!</definedName>
    <definedName name="RFSYST" localSheetId="1">#REF!</definedName>
    <definedName name="RFSYST" localSheetId="2">#REF!</definedName>
    <definedName name="RFSYST">#REF!</definedName>
    <definedName name="RFTERM" localSheetId="1">#REF!</definedName>
    <definedName name="RFTERM" localSheetId="2">#REF!</definedName>
    <definedName name="RFTERM">#REF!</definedName>
    <definedName name="s">#REF!</definedName>
    <definedName name="Sádrokartonové_konstrukce" localSheetId="1">'[1]SO 11.1A Výkaz výměr'!#REF!</definedName>
    <definedName name="Sádrokartonové_konstrukce" localSheetId="2">'[1]SO 11.1A Výkaz výměr'!#REF!</definedName>
    <definedName name="Sádrokartonové_konstrukce" localSheetId="3">'[1]SO 11.1A Výkaz výměr'!#REF!</definedName>
    <definedName name="Sádrokartonové_konstrukce" localSheetId="4">'[1]SO 11.1A Výkaz výměr'!#REF!</definedName>
    <definedName name="Sádrokartonové_konstrukce" localSheetId="5">'[1]SO 11.1A Výkaz výměr'!#REF!</definedName>
    <definedName name="Sádrokartonové_konstrukce" localSheetId="6">'[1]SO 11.1A Výkaz výměr'!#REF!</definedName>
    <definedName name="Sádrokartonové_konstrukce">'[2]SO 11.1A Výkaz výměr'!#REF!</definedName>
    <definedName name="skonto_1">'[4]Výpočet netto cen'!$B$10</definedName>
    <definedName name="skonto_2">'[4]Výpočet netto cen'!$B$11</definedName>
    <definedName name="skonto_3">'[4]Výpočet netto cen'!$B$12</definedName>
    <definedName name="SLC16E" localSheetId="1">#REF!</definedName>
    <definedName name="SLC16E" localSheetId="2">#REF!</definedName>
    <definedName name="SLC16E">#REF!</definedName>
    <definedName name="soucet1" localSheetId="1">#REF!</definedName>
    <definedName name="soucet1" localSheetId="2">#REF!</definedName>
    <definedName name="soucet1">#REF!</definedName>
    <definedName name="Stan." localSheetId="1">#REF!</definedName>
    <definedName name="Stan." localSheetId="2">#REF!</definedName>
    <definedName name="Stan.">#REF!</definedName>
    <definedName name="Strom" localSheetId="1">#REF!</definedName>
    <definedName name="Strom" localSheetId="2">#REF!</definedName>
    <definedName name="Strom">#REF!</definedName>
    <definedName name="TPORTS" localSheetId="1">#REF!</definedName>
    <definedName name="TPORTS" localSheetId="2">#REF!</definedName>
    <definedName name="TPORTS">#REF!</definedName>
    <definedName name="UPS" localSheetId="1">#REF!</definedName>
    <definedName name="UPS" localSheetId="2">#REF!</definedName>
    <definedName name="UPS">#REF!</definedName>
    <definedName name="varta" localSheetId="1">#REF!</definedName>
    <definedName name="varta" localSheetId="2">#REF!</definedName>
    <definedName name="varta">#REF!</definedName>
    <definedName name="Vodorovné_konstrukce" localSheetId="1">'[3]SO 51.4 Výkaz výměr'!#REF!</definedName>
    <definedName name="Vodorovné_konstrukce" localSheetId="2">'[3]SO 51.4 Výkaz výměr'!#REF!</definedName>
    <definedName name="Vodorovné_konstrukce" localSheetId="3">'[3]SO 51.4 Výkaz výměr'!#REF!</definedName>
    <definedName name="Vodorovné_konstrukce" localSheetId="4">'[3]SO 51.4 Výkaz výměr'!#REF!</definedName>
    <definedName name="Vodorovné_konstrukce" localSheetId="5">'[3]SO 51.4 Výkaz výměr'!#REF!</definedName>
    <definedName name="Vodorovné_konstrukce" localSheetId="6">'[3]SO 51.4 Výkaz výměr'!#REF!</definedName>
    <definedName name="Vodorovné_konstrukce">'[3]SO 51.4 Výkaz výměr'!#REF!</definedName>
    <definedName name="vsp" localSheetId="1">#REF!</definedName>
    <definedName name="vsp" localSheetId="2">#REF!</definedName>
    <definedName name="vsp">#REF!</definedName>
    <definedName name="Zák.1" localSheetId="1">#REF!</definedName>
    <definedName name="Zák.1" localSheetId="2">#REF!</definedName>
    <definedName name="Zák.1">#REF!</definedName>
    <definedName name="Zák.2" localSheetId="1">#REF!</definedName>
    <definedName name="Zák.2" localSheetId="2">#REF!</definedName>
    <definedName name="Zák.2">#REF!</definedName>
    <definedName name="Zák.3" localSheetId="1">#REF!</definedName>
    <definedName name="Zák.3" localSheetId="2">#REF!</definedName>
    <definedName name="Zák.3">#REF!</definedName>
    <definedName name="Základy" localSheetId="1">'[3]SO 51.4 Výkaz výměr'!#REF!</definedName>
    <definedName name="Základy" localSheetId="2">'[3]SO 51.4 Výkaz výměr'!#REF!</definedName>
    <definedName name="Základy" localSheetId="3">'[3]SO 51.4 Výkaz výměr'!#REF!</definedName>
    <definedName name="Základy" localSheetId="4">'[3]SO 51.4 Výkaz výměr'!#REF!</definedName>
    <definedName name="Základy" localSheetId="5">'[3]SO 51.4 Výkaz výměr'!#REF!</definedName>
    <definedName name="Základy" localSheetId="6">'[3]SO 51.4 Výkaz výměr'!#REF!</definedName>
    <definedName name="Základy">'[3]SO 51.4 Výkaz výměr'!#REF!</definedName>
    <definedName name="Zemní_práce" localSheetId="1">'[3]SO 51.4 Výkaz výměr'!#REF!</definedName>
    <definedName name="Zemní_práce" localSheetId="2">'[3]SO 51.4 Výkaz výměr'!#REF!</definedName>
    <definedName name="Zemní_práce" localSheetId="3">'[3]SO 51.4 Výkaz výměr'!#REF!</definedName>
    <definedName name="Zemní_práce" localSheetId="4">'[3]SO 51.4 Výkaz výměr'!#REF!</definedName>
    <definedName name="Zemní_práce" localSheetId="5">'[3]SO 51.4 Výkaz výměr'!#REF!</definedName>
    <definedName name="Zemní_práce" localSheetId="6">'[3]SO 51.4 Výkaz výměr'!#REF!</definedName>
    <definedName name="Zemní_práce">'[3]SO 51.4 Výkaz výměr'!#REF!</definedName>
    <definedName name="Zoll" localSheetId="1">#REF!</definedName>
    <definedName name="Zoll" localSheetId="2">#REF!</definedName>
    <definedName name="Zoll">#REF!</definedName>
    <definedName name="ZPRACOVATEL" localSheetId="3">#REF!</definedName>
    <definedName name="ZPRACOVATEL" localSheetId="4">#REF!</definedName>
    <definedName name="ZPRACOVATEL" localSheetId="5">#REF!</definedName>
    <definedName name="ZPRACOVATEL" localSheetId="6">#REF!</definedName>
    <definedName name="ZPRACOVATEL">#REF!</definedName>
    <definedName name="Zprava" localSheetId="3">#REF!</definedName>
    <definedName name="Zprava" localSheetId="4">#REF!</definedName>
    <definedName name="Zprava" localSheetId="5">#REF!</definedName>
    <definedName name="Zprava" localSheetId="6">#REF!</definedName>
    <definedName name="Zprava">#REF!</definedName>
  </definedNames>
  <calcPr calcId="145621"/>
</workbook>
</file>

<file path=xl/calcChain.xml><?xml version="1.0" encoding="utf-8"?>
<calcChain xmlns="http://schemas.openxmlformats.org/spreadsheetml/2006/main">
  <c r="H83" i="3" l="1"/>
  <c r="H41" i="3"/>
  <c r="G89" i="21" l="1"/>
  <c r="G88" i="21"/>
  <c r="G87" i="21"/>
  <c r="G86" i="21"/>
  <c r="G85" i="21"/>
  <c r="D85" i="21"/>
  <c r="G82" i="21"/>
  <c r="G81" i="21"/>
  <c r="G78" i="21"/>
  <c r="G75" i="21"/>
  <c r="G72" i="21"/>
  <c r="G71" i="21"/>
  <c r="G68" i="21"/>
  <c r="G67" i="21"/>
  <c r="G64" i="21"/>
  <c r="G61" i="21"/>
  <c r="G60" i="21"/>
  <c r="D60" i="21"/>
  <c r="D59" i="21"/>
  <c r="G59" i="21" s="1"/>
  <c r="G58" i="21"/>
  <c r="G56" i="21"/>
  <c r="G55" i="21"/>
  <c r="G54" i="21"/>
  <c r="G53" i="21"/>
  <c r="G52" i="21"/>
  <c r="G50" i="21"/>
  <c r="D50" i="21"/>
  <c r="D49" i="21"/>
  <c r="G49" i="21" s="1"/>
  <c r="G47" i="21"/>
  <c r="D47" i="21"/>
  <c r="D44" i="21"/>
  <c r="G44" i="21" s="1"/>
  <c r="G43" i="21"/>
  <c r="G42" i="21"/>
  <c r="D40" i="21"/>
  <c r="G40" i="21" s="1"/>
  <c r="G39" i="21"/>
  <c r="D39" i="21"/>
  <c r="D37" i="21"/>
  <c r="G37" i="21" s="1"/>
  <c r="G32" i="21"/>
  <c r="D31" i="21"/>
  <c r="G31" i="21" s="1"/>
  <c r="G30" i="21"/>
  <c r="D30" i="21"/>
  <c r="D29" i="21"/>
  <c r="G29" i="21" s="1"/>
  <c r="G28" i="21"/>
  <c r="D28" i="21"/>
  <c r="G27" i="21"/>
  <c r="G26" i="21"/>
  <c r="G23" i="21"/>
  <c r="D23" i="21"/>
  <c r="D22" i="21"/>
  <c r="G22" i="21" s="1"/>
  <c r="G21" i="21"/>
  <c r="G18" i="21"/>
  <c r="D18" i="21"/>
  <c r="D17" i="21"/>
  <c r="G17" i="21" s="1"/>
  <c r="G16" i="21"/>
  <c r="G15" i="21"/>
  <c r="G14" i="21"/>
  <c r="G11" i="21"/>
  <c r="D11" i="21"/>
  <c r="D12" i="21" s="1"/>
  <c r="D10" i="21"/>
  <c r="G10" i="21" s="1"/>
  <c r="G9" i="21"/>
  <c r="D9" i="21"/>
  <c r="G8" i="21"/>
  <c r="D13" i="21" l="1"/>
  <c r="G13" i="21" s="1"/>
  <c r="G12" i="21"/>
  <c r="D24" i="21"/>
  <c r="D57" i="21"/>
  <c r="G57" i="21" s="1"/>
  <c r="G82" i="3"/>
  <c r="H82" i="3" s="1"/>
  <c r="G80" i="3"/>
  <c r="G79" i="3"/>
  <c r="H79" i="3" s="1"/>
  <c r="G78" i="3"/>
  <c r="H78" i="3" s="1"/>
  <c r="G77" i="3"/>
  <c r="H77" i="3" s="1"/>
  <c r="H80" i="3"/>
  <c r="G13" i="22"/>
  <c r="G12" i="22"/>
  <c r="G9" i="22"/>
  <c r="G8" i="22"/>
  <c r="F41" i="20"/>
  <c r="F15" i="17"/>
  <c r="D25" i="21" l="1"/>
  <c r="G25" i="21" s="1"/>
  <c r="G24" i="21"/>
  <c r="G6" i="21" s="1"/>
  <c r="G81" i="3" s="1"/>
  <c r="H81" i="3" s="1"/>
  <c r="G6" i="22"/>
  <c r="H40" i="3" l="1"/>
  <c r="H39" i="3"/>
  <c r="H35" i="3" l="1"/>
  <c r="H64" i="3" l="1"/>
  <c r="F40" i="20" l="1"/>
  <c r="F39" i="20"/>
  <c r="F36" i="20"/>
  <c r="F33" i="20"/>
  <c r="F32" i="20"/>
  <c r="F31" i="20"/>
  <c r="F28" i="20"/>
  <c r="F25" i="20"/>
  <c r="F24" i="20"/>
  <c r="F23" i="20"/>
  <c r="F22" i="20"/>
  <c r="F19" i="20"/>
  <c r="F18" i="20"/>
  <c r="F17" i="20"/>
  <c r="F16" i="20"/>
  <c r="F15" i="20"/>
  <c r="F14" i="20"/>
  <c r="F13" i="20"/>
  <c r="F12" i="20"/>
  <c r="F9" i="20"/>
  <c r="F8" i="20"/>
  <c r="F43" i="19"/>
  <c r="F42" i="19"/>
  <c r="F41" i="19"/>
  <c r="F40" i="19"/>
  <c r="F39" i="19"/>
  <c r="F38" i="19"/>
  <c r="F37" i="19"/>
  <c r="F36" i="19"/>
  <c r="F35" i="19"/>
  <c r="F34" i="19"/>
  <c r="F33" i="19"/>
  <c r="F32" i="19"/>
  <c r="F31" i="19"/>
  <c r="F30" i="19"/>
  <c r="F29" i="19"/>
  <c r="F28" i="19"/>
  <c r="F27" i="19"/>
  <c r="F26" i="19"/>
  <c r="F25" i="19"/>
  <c r="F24" i="19"/>
  <c r="F23" i="19"/>
  <c r="F22" i="19"/>
  <c r="F18" i="19"/>
  <c r="F17" i="19"/>
  <c r="F16" i="19"/>
  <c r="F15" i="19"/>
  <c r="F14" i="19"/>
  <c r="F13" i="19"/>
  <c r="F12" i="19"/>
  <c r="F11" i="19"/>
  <c r="F10" i="19"/>
  <c r="F9" i="19"/>
  <c r="F8" i="19"/>
  <c r="F48" i="18"/>
  <c r="F47" i="18"/>
  <c r="F46" i="18"/>
  <c r="F43" i="18"/>
  <c r="F42" i="18"/>
  <c r="F39" i="18"/>
  <c r="F38" i="18"/>
  <c r="F37" i="18"/>
  <c r="F34" i="18"/>
  <c r="F33" i="18"/>
  <c r="F32" i="18"/>
  <c r="F31" i="18"/>
  <c r="F30" i="18"/>
  <c r="F27" i="18"/>
  <c r="F26" i="18"/>
  <c r="F25" i="18"/>
  <c r="F24" i="18"/>
  <c r="F21" i="18"/>
  <c r="F20" i="18"/>
  <c r="F19" i="18"/>
  <c r="F18" i="18"/>
  <c r="F17" i="18"/>
  <c r="F16" i="18"/>
  <c r="F15" i="18"/>
  <c r="F14" i="18"/>
  <c r="F13" i="18"/>
  <c r="F12" i="18"/>
  <c r="F11" i="18"/>
  <c r="F8" i="18"/>
  <c r="F21" i="17"/>
  <c r="F20" i="17"/>
  <c r="F19" i="17"/>
  <c r="F18" i="17"/>
  <c r="F17" i="17"/>
  <c r="F16" i="17"/>
  <c r="F14" i="17"/>
  <c r="F13" i="17"/>
  <c r="F11" i="17"/>
  <c r="F10" i="17"/>
  <c r="F8" i="17"/>
  <c r="F21" i="19" l="1"/>
  <c r="F7" i="19"/>
  <c r="F54" i="18"/>
  <c r="F47" i="20"/>
  <c r="F6" i="17"/>
  <c r="H38" i="3"/>
  <c r="H37" i="3"/>
  <c r="H36" i="3"/>
  <c r="H73" i="3" l="1"/>
  <c r="H67" i="3" l="1"/>
  <c r="H66" i="3"/>
  <c r="H65" i="3"/>
  <c r="H63" i="3"/>
  <c r="H52" i="3" l="1"/>
  <c r="H19" i="3"/>
  <c r="H72" i="3" l="1"/>
  <c r="H71" i="3"/>
  <c r="H59" i="3" l="1"/>
  <c r="H58" i="3"/>
  <c r="H57" i="3"/>
  <c r="H53" i="3"/>
  <c r="H51" i="3"/>
  <c r="H49" i="3"/>
  <c r="H50" i="3"/>
  <c r="H24" i="3"/>
  <c r="H18" i="3"/>
  <c r="H13" i="3"/>
  <c r="H12" i="3"/>
  <c r="H11" i="3"/>
  <c r="H10" i="3"/>
  <c r="H9" i="3"/>
  <c r="H8" i="3"/>
  <c r="H7" i="3"/>
  <c r="H6" i="3"/>
  <c r="H60" i="3" l="1"/>
  <c r="D10" i="2" s="1"/>
  <c r="H20" i="3"/>
  <c r="D5" i="2" s="1"/>
  <c r="H34" i="3"/>
  <c r="H48" i="3" l="1"/>
  <c r="H23" i="3"/>
  <c r="H14" i="3"/>
  <c r="H47" i="3"/>
  <c r="H46" i="3"/>
  <c r="H45" i="3"/>
  <c r="H44" i="3"/>
  <c r="H33" i="3"/>
  <c r="H32" i="3"/>
  <c r="H28" i="3"/>
  <c r="H29" i="3" s="1"/>
  <c r="C32" i="1"/>
  <c r="F32" i="1" s="1"/>
  <c r="F14" i="1"/>
  <c r="H15" i="3" l="1"/>
  <c r="H54" i="3"/>
  <c r="D9" i="2" s="1"/>
  <c r="H25" i="3"/>
  <c r="H74" i="3"/>
  <c r="D7" i="2"/>
  <c r="H68" i="3"/>
  <c r="D8" i="2" l="1"/>
  <c r="D13" i="2"/>
  <c r="D12" i="2"/>
  <c r="D11" i="2"/>
  <c r="D6" i="2"/>
  <c r="D4" i="2"/>
  <c r="H3" i="3"/>
  <c r="D3" i="2" l="1"/>
  <c r="D18" i="2" s="1"/>
  <c r="D13" i="1" l="1"/>
  <c r="F13" i="1" s="1"/>
  <c r="F15" i="1" s="1"/>
  <c r="F19" i="1" s="1"/>
  <c r="D25" i="2"/>
  <c r="D27" i="2" s="1"/>
  <c r="D29" i="2" s="1"/>
  <c r="D31" i="2" s="1"/>
  <c r="F18" i="1" l="1"/>
  <c r="F25" i="1"/>
  <c r="F21" i="1"/>
  <c r="F26" i="1"/>
  <c r="F20" i="1"/>
  <c r="F27" i="1" l="1"/>
  <c r="F22" i="1"/>
  <c r="F29" i="1" l="1"/>
  <c r="C33" i="1" s="1"/>
  <c r="F33" i="1" s="1"/>
  <c r="F35" i="1" s="1"/>
</calcChain>
</file>

<file path=xl/sharedStrings.xml><?xml version="1.0" encoding="utf-8"?>
<sst xmlns="http://schemas.openxmlformats.org/spreadsheetml/2006/main" count="840" uniqueCount="470">
  <si>
    <t>1.</t>
  </si>
  <si>
    <t>Propočet *)</t>
  </si>
  <si>
    <t>Název a místo stavby</t>
  </si>
  <si>
    <t>Číslo zakázky</t>
  </si>
  <si>
    <t>Souhrnný rozpočet *)</t>
  </si>
  <si>
    <t>Kontrolní sestavení rozpočtových nákladů *)</t>
  </si>
  <si>
    <t>Stavební objekt</t>
  </si>
  <si>
    <t>2.</t>
  </si>
  <si>
    <t>Stupeň projektové dokumentace</t>
  </si>
  <si>
    <t>Dokumentace provedení stavby</t>
  </si>
  <si>
    <t>3.</t>
  </si>
  <si>
    <t>Charakter stavby</t>
  </si>
  <si>
    <t>Rekonstrukce</t>
  </si>
  <si>
    <t>Objekt pro bydlení: A/N</t>
  </si>
  <si>
    <t>N</t>
  </si>
  <si>
    <t>Rekapitulace celkových nákladů:</t>
  </si>
  <si>
    <t>4.</t>
  </si>
  <si>
    <t>Položka</t>
  </si>
  <si>
    <t>Náklady na</t>
  </si>
  <si>
    <t>Investor:</t>
  </si>
  <si>
    <t>stavební část</t>
  </si>
  <si>
    <t>techn. část</t>
  </si>
  <si>
    <t>Celkem</t>
  </si>
  <si>
    <t>5.</t>
  </si>
  <si>
    <t>Základní rozpočtové náklady</t>
  </si>
  <si>
    <t>6.</t>
  </si>
  <si>
    <t>Stavební objekty celkem</t>
  </si>
  <si>
    <t>7.</t>
  </si>
  <si>
    <t>Provozní soubory celkem</t>
  </si>
  <si>
    <t>8.</t>
  </si>
  <si>
    <t>Projektant:</t>
  </si>
  <si>
    <t>9.</t>
  </si>
  <si>
    <t>Ostatní náklady stavby</t>
  </si>
  <si>
    <t>sazba %</t>
  </si>
  <si>
    <t>10.</t>
  </si>
  <si>
    <t>Zařízení staveniště</t>
  </si>
  <si>
    <t>11.</t>
  </si>
  <si>
    <t>Územní vlivy</t>
  </si>
  <si>
    <t>12.</t>
  </si>
  <si>
    <t>Provozní vlivy</t>
  </si>
  <si>
    <t>Zpracovatel cenové části:</t>
  </si>
  <si>
    <t>13.</t>
  </si>
  <si>
    <t>Kompletační činnost</t>
  </si>
  <si>
    <t>15.</t>
  </si>
  <si>
    <t>16.</t>
  </si>
  <si>
    <t>Náklady na inženýrskou a projektovou činnost</t>
  </si>
  <si>
    <t>Razítko:</t>
  </si>
  <si>
    <t>Podpis:</t>
  </si>
  <si>
    <t>17.</t>
  </si>
  <si>
    <t>Projektové a průzkumné práce</t>
  </si>
  <si>
    <t>18.</t>
  </si>
  <si>
    <t>Realizační dokumentace</t>
  </si>
  <si>
    <t>19.</t>
  </si>
  <si>
    <t>20.</t>
  </si>
  <si>
    <t>Celkové náklady (bez DPH)</t>
  </si>
  <si>
    <t>21.</t>
  </si>
  <si>
    <t>DPH</t>
  </si>
  <si>
    <t>22.</t>
  </si>
  <si>
    <t>ze základu:</t>
  </si>
  <si>
    <t>23.</t>
  </si>
  <si>
    <t>Celkové náklady stavby/objektu</t>
  </si>
  <si>
    <t>Datum zpracování:</t>
  </si>
  <si>
    <t>*) Nehodící škrtněte</t>
  </si>
  <si>
    <t>Rekapitulace stavebních objektů a provozních souborů</t>
  </si>
  <si>
    <t>Stavební řešení</t>
  </si>
  <si>
    <t>Svislé a kompletní konstrukce</t>
  </si>
  <si>
    <t>Úpravy povrchů vnější</t>
  </si>
  <si>
    <t>Ostatní konstrukce a práce</t>
  </si>
  <si>
    <t>Bourání konstrukcí</t>
  </si>
  <si>
    <t>Konstrukce klempířské</t>
  </si>
  <si>
    <t>Kovové doplňkové konstrukce</t>
  </si>
  <si>
    <t>Celkem (bez DPH)</t>
  </si>
  <si>
    <t>REKAPITULACE CELKOVÝCH NÁKLADŮ:</t>
  </si>
  <si>
    <t>Stavební objekty</t>
  </si>
  <si>
    <t>Provozní soubory</t>
  </si>
  <si>
    <t>Celkem (vč. DPH)</t>
  </si>
  <si>
    <t>Číslo položky</t>
  </si>
  <si>
    <t>Číselné zatřídění</t>
  </si>
  <si>
    <t>Popis položky</t>
  </si>
  <si>
    <t>Výměra</t>
  </si>
  <si>
    <t>Měrná jednotka</t>
  </si>
  <si>
    <t>Jedn. cena                    v Kč</t>
  </si>
  <si>
    <t>Celková  cena                     v Kč</t>
  </si>
  <si>
    <t>celkem</t>
  </si>
  <si>
    <t>m2</t>
  </si>
  <si>
    <t>t</t>
  </si>
  <si>
    <t>m</t>
  </si>
  <si>
    <t>kus</t>
  </si>
  <si>
    <t>m3</t>
  </si>
  <si>
    <t>941955002R00</t>
  </si>
  <si>
    <t>Lešení lehké pomocné, výška podlahy do 1,9 m</t>
  </si>
  <si>
    <t>952901111R00</t>
  </si>
  <si>
    <t>Vyčištění budov o výšce podlaží do 4 m</t>
  </si>
  <si>
    <t>767996801R00</t>
  </si>
  <si>
    <t>Demontáž atypických ocelových konstr. do 50 kg</t>
  </si>
  <si>
    <t>kg</t>
  </si>
  <si>
    <t>9790110001RT3</t>
  </si>
  <si>
    <t>Drobné nespecifikované bourací a vyklízecí práce</t>
  </si>
  <si>
    <t>hod</t>
  </si>
  <si>
    <t>979082111R00</t>
  </si>
  <si>
    <t>Vnitrostaveništní doprava suti do 10 m</t>
  </si>
  <si>
    <t>kpl</t>
  </si>
  <si>
    <t>Ostatní dodavatelem specifikované položky</t>
  </si>
  <si>
    <t>Pokud není uvedeno jinak jsou konstrukce dodávány jako kompletní vč. povrchové úpravy</t>
  </si>
  <si>
    <t>Nedílnou součástí rozpočtu je projektová dokumentace</t>
  </si>
  <si>
    <t>962032231R00</t>
  </si>
  <si>
    <t>Zemní práce</t>
  </si>
  <si>
    <t>162201102R00</t>
  </si>
  <si>
    <t>Vodorovné přemístění výkopku z hor.1-4 do 50 m</t>
  </si>
  <si>
    <t>162701105R00</t>
  </si>
  <si>
    <t>Vodorovné přemístění výkopku z hor.1-4 do 10000 m</t>
  </si>
  <si>
    <t>171201101R00</t>
  </si>
  <si>
    <t>Uložení sypaniny do násypů nezhutněných</t>
  </si>
  <si>
    <t>Poplatek za uložení výkopku na skládce</t>
  </si>
  <si>
    <t>132201110R00</t>
  </si>
  <si>
    <t>Hloubení rýh š.do 60 cm v hor.3 do 50 m3, STROJNĚ</t>
  </si>
  <si>
    <t>132201119R00</t>
  </si>
  <si>
    <t>Příplatek za lepivost - hloubení rýh 60 cm v hor.3</t>
  </si>
  <si>
    <t>132201210R00</t>
  </si>
  <si>
    <t>Hloubení rýh š.do 200 cm hor.3 do 50 m3,STROJNĚ</t>
  </si>
  <si>
    <t>132201219R00</t>
  </si>
  <si>
    <t>Příplatek za lepivost - hloubení rýh 200cm v hor.3</t>
  </si>
  <si>
    <t>174101101R00</t>
  </si>
  <si>
    <t>Zásyp jam, rýh, šachet se zhutněním</t>
  </si>
  <si>
    <t>Úprava pláně v zářezech v hor. 1-4, se zhutněním</t>
  </si>
  <si>
    <t>190100100RT6</t>
  </si>
  <si>
    <t>Základy</t>
  </si>
  <si>
    <t>274313611R00</t>
  </si>
  <si>
    <t>Beton základových pasů prostý C 16/20</t>
  </si>
  <si>
    <t>961044111R00</t>
  </si>
  <si>
    <t>Bourání základů z betonu prostého</t>
  </si>
  <si>
    <t>Bourání zdiva z cihel pálených na MVC</t>
  </si>
  <si>
    <t>979081111R00</t>
  </si>
  <si>
    <t>Odvoz suti a vybour. hmot na skládku do 1 km</t>
  </si>
  <si>
    <t>979081121R00</t>
  </si>
  <si>
    <t>Příplatek k odvozu za každý další 1 km</t>
  </si>
  <si>
    <t>979990001R00</t>
  </si>
  <si>
    <t>Poplatek za skládku stavební suti</t>
  </si>
  <si>
    <t>Hydroizolace</t>
  </si>
  <si>
    <t>711111001RZ1</t>
  </si>
  <si>
    <t>Izolace proti vlhkosti vodor. nátěr ALP za studena</t>
  </si>
  <si>
    <t>711141559RY2</t>
  </si>
  <si>
    <t>Izolace proti vlhk. vodorovná pásy přitavením</t>
  </si>
  <si>
    <t>998711101R00</t>
  </si>
  <si>
    <t>Přesun hmot pro izolace proti vodě, výšky do 6 m</t>
  </si>
  <si>
    <t>Přesun hmot pro klempířské konstr., výšky do 6 m</t>
  </si>
  <si>
    <t>998764101R00</t>
  </si>
  <si>
    <t>767100017RT6</t>
  </si>
  <si>
    <t>767100018RT6</t>
  </si>
  <si>
    <t>998767101R00</t>
  </si>
  <si>
    <t>Přesun hmot pro konstrukce zámečnické do výšky 6 m</t>
  </si>
  <si>
    <t>311231114RT3</t>
  </si>
  <si>
    <t>Zdivo nosné cihelné z CP 29 P15 na MVC 2,5</t>
  </si>
  <si>
    <t>313212122R00</t>
  </si>
  <si>
    <t>Zdivo obkladové z kamene - soklové hranolové</t>
  </si>
  <si>
    <t>622421143R00</t>
  </si>
  <si>
    <t>Omítka vnější stěn, MVC, štuková, složitost 1-2</t>
  </si>
  <si>
    <t>962022491R00</t>
  </si>
  <si>
    <t>Bourání zdiva nadzákladového kamenného na MC</t>
  </si>
  <si>
    <t>979082121R00</t>
  </si>
  <si>
    <t>Příplatek k vnitrost. dopravě suti za dalších 5 m</t>
  </si>
  <si>
    <t>998011001R00</t>
  </si>
  <si>
    <t>Přesun hmot pro budovy zděné výšky do 6 m</t>
  </si>
  <si>
    <t>Změna vstupu s lékárnou do areálu nemocnice Jičín</t>
  </si>
  <si>
    <t>Bolzanova 512, 506 43 Jičín</t>
  </si>
  <si>
    <t>Královéhradecký kraj</t>
  </si>
  <si>
    <t>Pivovarské náměstí 1245</t>
  </si>
  <si>
    <t>500 03 Hradec Králové</t>
  </si>
  <si>
    <t>IČ 700889546 ; DIČ CZ70889546</t>
  </si>
  <si>
    <t>271531111RT6</t>
  </si>
  <si>
    <t>Polštář základu z betonového recyklátu</t>
  </si>
  <si>
    <t>764100101RT6</t>
  </si>
  <si>
    <t>764100102RT6</t>
  </si>
  <si>
    <t>764100103RT6</t>
  </si>
  <si>
    <t>764100104RT6</t>
  </si>
  <si>
    <t>ks</t>
  </si>
  <si>
    <t>Repase plotových polí poz. Z.01</t>
  </si>
  <si>
    <t>Název stavby:</t>
  </si>
  <si>
    <t>Stavební objekt:</t>
  </si>
  <si>
    <t>Zpracovatel dílu:</t>
  </si>
  <si>
    <t>Čís. pol.</t>
  </si>
  <si>
    <t>Počet měr. jednotek</t>
  </si>
  <si>
    <t>Jednotková cena v Kč</t>
  </si>
  <si>
    <t>Celková              cena v Kč</t>
  </si>
  <si>
    <t>Technické specifikace, technické a uživatelské standardy stavby</t>
  </si>
  <si>
    <t>X</t>
  </si>
  <si>
    <t>výstražní fólie</t>
  </si>
  <si>
    <t>DN200</t>
  </si>
  <si>
    <t>zkouška těsnosti potrubí</t>
  </si>
  <si>
    <t>výkop rýhy šířky 0,6m</t>
  </si>
  <si>
    <t>zához výkopu zeminou</t>
  </si>
  <si>
    <t>hutnění zeminy 95% PCS</t>
  </si>
  <si>
    <t>přesun přebytečného výkopku</t>
  </si>
  <si>
    <t>Elektroinstalace - silnoproud - samostatný rozpočet</t>
  </si>
  <si>
    <t>Areálové osvětlení - samostatný rozpočet</t>
  </si>
  <si>
    <t>Název stavby: Změna vstupu s lékárnou do areálu nemocnice jičín</t>
  </si>
  <si>
    <t>Zpracovatel dílu: JEKU s.r.o., Ing.Kučerová</t>
  </si>
  <si>
    <t>měděný vodič plný, PVC izolace, výplň, PVC plášť černý odolný proti UV záření, jmenovité napětí 450/750V, zkušební napětí 2,5kV/50Hz , značení žil dle ČSN 33 0166ed.2, odolnost vůči šíření plamene dle ČSN EN 50265-2-1</t>
  </si>
  <si>
    <t>litina/zinek, pozinkovaná páska 30x4mm, 0,95kg/1m</t>
  </si>
  <si>
    <t>Ostatní</t>
  </si>
  <si>
    <t>Společné náklady</t>
  </si>
  <si>
    <t>REVIZE A REVIZNÍ ZPRÁVA</t>
  </si>
  <si>
    <t>Samostatné oddíly</t>
  </si>
  <si>
    <t>Elektroinstalace - slaboproud - samostatný rozpočet</t>
  </si>
  <si>
    <t>Síťový přepínač 24xRJ45, Poe+,vč. GBIC pro SM</t>
  </si>
  <si>
    <t>Celková cena materiál + montáž bez DPH</t>
  </si>
  <si>
    <t>Profesní část/kód: 080 Areálové osvětlení</t>
  </si>
  <si>
    <t>Demontáže a stavební činnost</t>
  </si>
  <si>
    <t>Demontáže stožárů VO do 6m, včetně těles a zdrojů, mechanizace, odvoz</t>
  </si>
  <si>
    <t>Demontáže kabelů NN 0,4kV do 1-CYKY 4x16mm2 (v zemi)</t>
  </si>
  <si>
    <t>demontáž obnažených stávajících kabelů, odvoz</t>
  </si>
  <si>
    <t>Vytýčení trasy ve volném terénu</t>
  </si>
  <si>
    <t>vytýčení trasy v terénu pro demontáž, vytýčení nové kabelové trasy</t>
  </si>
  <si>
    <t>Kabelový výkop š.0,35m x hl.0,8m, pro demontáže kabelů a zařízení</t>
  </si>
  <si>
    <t>výkop pro obnažení kabelů, zához</t>
  </si>
  <si>
    <t>Zemní práce ve volném terénu - uložení kabelu v chodníku/volném terénu: kabelová rýha š.0,35m, hl.0,8m, pískové lože tl. 0,1 m nad a pod kabelem, krytí deskou UNIVOLT, výstražná fólie, zához rýhy, odvoz zeminy, konečná úprava v rámci stavby</t>
  </si>
  <si>
    <t>Zemní práce v komunikaci - uložení kabelu v komunikaci, výkop hl.1,2m, š.0,5m, betonová mazanina, betonová podkladová deska, 3xPE trubka pr.110 (trubka viz sam.pol.), zatažení lana, zához rýhy, odvoz zeminy, konečná úprava v rámci stavby</t>
  </si>
  <si>
    <t>Jáma pro stožár do 5m - výkop a zához jámy pro stožár veřejného osvětlení o výšce do 5m</t>
  </si>
  <si>
    <t>jáma do 0,5m3 pro betonový základ 550x550x1200</t>
  </si>
  <si>
    <t>Pouzdrový betonový základ pro osazení stožáru do výšky 5m</t>
  </si>
  <si>
    <t>rozměry betonového bloku - typový blok, půdorys 550x550mm, výška bloku 1200mm, průměr otvoru 150mm, hloubka otvoru 800m, prostup pro kabel v hloubce  425mm</t>
  </si>
  <si>
    <t>Kabely a příslušenství</t>
  </si>
  <si>
    <t>Kabel 1-CYKY do 4x16mm2 včetně (dle typu stávajícího kabelu), štítkování a ukončení, koncovky</t>
  </si>
  <si>
    <t>Zemnící pásek FeZn 30x4mm2 uložený v zemi včetně rýhy 10x10cm</t>
  </si>
  <si>
    <t>samosmrštitelné, včetně lisovacích spojek</t>
  </si>
  <si>
    <t>např.koncovky, svorky, popisné štítky aj.</t>
  </si>
  <si>
    <t>Nosný systém a chráničky</t>
  </si>
  <si>
    <t xml:space="preserve">Korugovaná chránička dvouplášťová  pr.110mm </t>
  </si>
  <si>
    <t>Osvětlení</t>
  </si>
  <si>
    <t>venkovní sadové svítidlo na dřík 60mm, usměrněný světelný tok, kulovitý tvar, vrchní část šedý prepreg, spodní kryt opál,
IP54/23, el.třída II</t>
  </si>
  <si>
    <t>typové venkovní sadové svítidlo pro usměrněný světelný tok, kulovitý tvar, vrchní část plná, spodní část opál, el.třída II, IP54/23, na dřík 60mm, elektromagnetický předřadník</t>
  </si>
  <si>
    <t>sodíková výbojka 50W</t>
  </si>
  <si>
    <t>sodíková vysokotlaká výbojka, 230V, 50W, 4400lm, 2000K</t>
  </si>
  <si>
    <t>sadový stožár třístupňový bezpaticový – osvětlovací stožár vetknutý
o jmenovité výšce do 5 m, včetně elektrovýzbroje a kabelu</t>
  </si>
  <si>
    <t>průzkumné práce, prověření zapojení stávajícího osvětlení</t>
  </si>
  <si>
    <t>provedení výchozích revizí dle ČSN vč. vypracování revizní zprávy</t>
  </si>
  <si>
    <t>FUNKČNÍ ZKOUŠKY A UVEDENÍ DO PROVOZU</t>
  </si>
  <si>
    <t>provedení funkčních zkoušek dle ČSN</t>
  </si>
  <si>
    <t>Kód profese:</t>
  </si>
  <si>
    <t>KOM</t>
  </si>
  <si>
    <t>Profesní část:</t>
  </si>
  <si>
    <t>Zkratka dílu:</t>
  </si>
  <si>
    <t xml:space="preserve">Poznámka </t>
  </si>
  <si>
    <t>Zřízení aktivní zóny</t>
  </si>
  <si>
    <t xml:space="preserve">Zřízení aktivní zóny tl. 0,5m.   zlepšení zemin pomocí příměsí, případně odtěžení a výměna za vhodný materiál </t>
  </si>
  <si>
    <t>Odkopávky pro silnice v hor. 2 do 1000 m3</t>
  </si>
  <si>
    <t xml:space="preserve">Odkop pro spodní stavbu silnic a železnic tř. 1, odvoz </t>
  </si>
  <si>
    <t>VÝKOP POD STÁV.ZELENÍ</t>
  </si>
  <si>
    <t>Sejmutí ornice</t>
  </si>
  <si>
    <t>Hloubení rýh š.do 200 cm  do 100 m3,STROJNĚ</t>
  </si>
  <si>
    <t xml:space="preserve">Hloubení rýh a melior. kan. š. do 2 m, pažené i nepažené, výkop pro chráničky, trativody a vpusti. </t>
  </si>
  <si>
    <t>Poplatek za skládku zeminy</t>
  </si>
  <si>
    <t>Uložení sypaniny do násypů zhutněných na 96% PS</t>
  </si>
  <si>
    <t xml:space="preserve">Uložení sypaniny do násypů se zhutnením na 96% PS. - kompletní provedení zemní konstrukce vč. výběru vhodného materiálu  - nákup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a ochrana případně zhutnění podloží a svahů - svahování, hutnění a uzavírání povrchů svahů - zřízení lavic na svazích a zásyp rýh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t>
  </si>
  <si>
    <t>VÝŠKOVÉ VYROVNÁNÍ PLÁNĚ KOM.</t>
  </si>
  <si>
    <t xml:space="preserve">Úprava pláně se zhutněním v hornině tř. 1-4, úprava pláně se zhutněním Edef,2 min. = 45MPa, PS 102% dle ČSN 73 6133. </t>
  </si>
  <si>
    <t>bourání vozovk. vrstev z asfaltu</t>
  </si>
  <si>
    <t>vč. odvozu a uložení na skl.</t>
  </si>
  <si>
    <t>bourání dlažby betonové</t>
  </si>
  <si>
    <t>bourání podkl. vozovk vrstev nestmelených</t>
  </si>
  <si>
    <t>V PŘÍPADĚ SPLNĚNÍ PARAMETRŮ MOŽNO POUŽÍT ZPĚTNĚ JAKO ŠD,MZ</t>
  </si>
  <si>
    <t>řezání asf. vozovek</t>
  </si>
  <si>
    <t>Základy a zvláštní zakládání</t>
  </si>
  <si>
    <t>Podklad ze zeminy/nákup/stabil.cem. S I tl. 12 cm</t>
  </si>
  <si>
    <t xml:space="preserve">Vozovkové vrstvy z materiálů stabil. cementem tř. I, tl. do 150 mm, směs stmelená cementem SC 0/32; C 8/10, tloušťka 120mm. </t>
  </si>
  <si>
    <t>Podklad ze štěrkodrti po zhutnění tloušťky 15 CM</t>
  </si>
  <si>
    <t xml:space="preserve">Vozovkové vrstvy ze štěrkodrti tl. 150 RESP. 200 mm, ČSN EN 13285. </t>
  </si>
  <si>
    <t>vč. přesahů</t>
  </si>
  <si>
    <t>Podkladní z vrstvy mechanicky zpevněné zeminy</t>
  </si>
  <si>
    <t>MZ  ČSN 763126-1</t>
  </si>
  <si>
    <t xml:space="preserve">Asf beton podkl ACP16+ tl 70mm </t>
  </si>
  <si>
    <t xml:space="preserve">Asfaltový beton hrubý tř. I, tl. do 100mm, ACP 16+ 35/50 tl. 70mm dle ČSN EN 13108-1. </t>
  </si>
  <si>
    <t>Postřik živičný spojovací z asfaltu 0,5-0,7 kg/m2</t>
  </si>
  <si>
    <t>Beton asf. ACO 11 40mm</t>
  </si>
  <si>
    <t xml:space="preserve">Asfaltový beton tř. I, tl. 40 mm, ACO 11 50/70 dle ČSN EN 13108-1. </t>
  </si>
  <si>
    <t>Betonová dlažba tl. 80mm hladká</t>
  </si>
  <si>
    <t>Betonová dlažba tl. 60mm hladká</t>
  </si>
  <si>
    <t>Betonová dlažba 60mm relief.</t>
  </si>
  <si>
    <t>Beton dlažba hladká 60mm - kontrastní pruhy podél relief.</t>
  </si>
  <si>
    <t>Ložná vrstva pod bet.. dlažbu tl. 30-40mm</t>
  </si>
  <si>
    <t>drŤ 4-8mm</t>
  </si>
  <si>
    <t>zalití spar asf.modifik. zálivkou</t>
  </si>
  <si>
    <t>Přesun stávající vpusti vč. přepojení</t>
  </si>
  <si>
    <t>Osazení stojat. obrub. bet. s opěrou,lože z betonu</t>
  </si>
  <si>
    <t xml:space="preserve">Obrubníky 1000x150x300 mm z betonu C30/37 XF4 do betonového lože. Betonové lože z betonu C12/15, tl. přes 100 mm. </t>
  </si>
  <si>
    <t>Osazení záhon.obrubníků</t>
  </si>
  <si>
    <t xml:space="preserve">Obrubníky 1000x200x50 mm z betonu C30/37 XF4 do betonového lože. Betonové lože z betonu C12/15, tl. přes 100 mm. </t>
  </si>
  <si>
    <t>Vytrhání obrub z krajníků nebo obrubníků stojatých</t>
  </si>
  <si>
    <t xml:space="preserve">Odstranění obrubníků bez rozlišení, odvozu na skládku, bez očištění a třídění.
</t>
  </si>
  <si>
    <t xml:space="preserve">Vodorovné dopravní značení - dvousložkové - plast </t>
  </si>
  <si>
    <t>Svislé DZ - demontáž a odvoz</t>
  </si>
  <si>
    <t>vč. odvozu a likvidace</t>
  </si>
  <si>
    <t>Svislé DZ - dodávka a montáž</t>
  </si>
  <si>
    <t>svislé DZ - zákl. velikost reflex.folie tř.I</t>
  </si>
  <si>
    <t>Sloupky pro svislé DZ - demontáž a odvoz</t>
  </si>
  <si>
    <t>Sloupky pro svislé DZ - dodávka  a montáž</t>
  </si>
  <si>
    <t>pozink. sloupky osazené do bet. bloků</t>
  </si>
  <si>
    <t>Název stavby: Změna vstupu s lékárnou do areálu nemocnice Jičín</t>
  </si>
  <si>
    <t>999100101RT6</t>
  </si>
  <si>
    <t>999100102RT6</t>
  </si>
  <si>
    <t>999100103RT6</t>
  </si>
  <si>
    <t>SO 04 Úprava zadního vjezdu</t>
  </si>
  <si>
    <t>Potrubí</t>
  </si>
  <si>
    <t>Potrubí plastové určení k uložení do země</t>
  </si>
  <si>
    <t>Práce</t>
  </si>
  <si>
    <t>Propojení stávající vpusti se stávájícím potrubím</t>
  </si>
  <si>
    <t>Pískový obsyp</t>
  </si>
  <si>
    <t>bm</t>
  </si>
  <si>
    <t>průměrná hloubka 1,7m</t>
  </si>
  <si>
    <t>Stavební objekt: SO-04 Úprava zadního vjezdu</t>
  </si>
  <si>
    <t>Profesní část/kód: 060 Silnoproudé rozvody</t>
  </si>
  <si>
    <t>výkop hl.0,8m, š.0,35m, pískové lože, položení ochranné desky, zához rýhy, odvoz zeminy, konečná úprava v rámci stavby</t>
  </si>
  <si>
    <t>zemní práce uvedeny v souboru SO04-080, v souboru SO04-060 specifikována jen trubka</t>
  </si>
  <si>
    <t>Zemní práce v komunikaci - uložení kabelu v komunikaci,  výkop hl.1,2m, š.0,5m, betonová mazanina, betonová podkladová deska, 3xPE trubka pr.110 (trubka viz sam.pol.), zatažení lana, zához rýhy, odvoz zeminy, konečná úprava zámková dlažba (úsek box č.4 - nová KK)</t>
  </si>
  <si>
    <t>rozebrání zámkové dlažby, výkop hl.1,2m, š.0,5m,  betonová podkladová deska, uložení trubek do betonové mazaniny s připojením do komor, zához rýhy, odvoz zeminy, konečná úprava zámková dlažba</t>
  </si>
  <si>
    <t>Zemní práce v komunikaci - uložení kabelu v komunikaci, odstranění panelů, výkop hl.1,2m, š.0,5m, betonová mazanina, betonová podkladová deska, 3xPE trubka pr.110 (trubka viz sam.pol.), zatažení lana, zához rýhy, odvoz zeminy, konečná úprava opětovné položení panelů (část úseku mezi boxem č.2 a č.3 - oprava trasy),</t>
  </si>
  <si>
    <t>rozebrání panelové dlažby, výkop hl.1,2m, š.0,5m,  betonová podkladová deska, uložení trubek do betonové mazaniny (oprava části trasy), zához rýhy, odvoz zeminy, konečná úprava opětovné položení panelů,  konečná délka a rozsah opravy po odkrytí trasy</t>
  </si>
  <si>
    <t>Zemní práce v komunikaci - uložení kabelu v komunikaci, výkop hl.1,2m, š.0,5m, betonová mazanina, betonová podkladová deska, 3xPE trubka pr.110 (trubka viz sam.pol.), zatažení lana, zához rýhy, odvoz zeminy, konečná úprava zámková dlažba (úsek objekt kotely - box č.1)</t>
  </si>
  <si>
    <t>rozebrání zámkové dlažby, výkop hl.1,2m, š.0,5m,  betonová podkladová deska, uložení trubek do betonové mazaniny s připojením do komory a objektu, zához rýhy, odvoz zeminy, konečná úprava zámková dlažba</t>
  </si>
  <si>
    <t>Jáma 2,5m3 pro kabelovou komoru</t>
  </si>
  <si>
    <t>Jáma 1600x1300, hl.1200mm pro kabelovou komoru</t>
  </si>
  <si>
    <t>betonový základ tl.100mm pro kabelovou komoru</t>
  </si>
  <si>
    <t>standardní betonový základ pro plastovou kabelovou komoru</t>
  </si>
  <si>
    <t>osazení kabelové komory - obetonování, zhutněný zásyp</t>
  </si>
  <si>
    <t>osazení kabelové komory dle požadavku navržené technologie komory</t>
  </si>
  <si>
    <t xml:space="preserve">zděný pilíř š.500mm, v.1000mm, hl. 300mm pro rozvaděč 300x300x200, stříška z plechu, včetně základu, prostup pro kabely </t>
  </si>
  <si>
    <t>zděný pilíř s nikou pro rozvaděč, stříška z plechu</t>
  </si>
  <si>
    <t>Kabel 1-CYKY 4x10mm2 včetně, štítkování a ukončení, koncovky, uložení do stávajícího kabelovodu a objektu</t>
  </si>
  <si>
    <t>Kabel 1-CYKY 3x2,5mm2,  štítkování a ukončení, koncovky</t>
  </si>
  <si>
    <t xml:space="preserve">Zemnící pásek FeZn 30x4mm2 </t>
  </si>
  <si>
    <t xml:space="preserve">Drobný materiál </t>
  </si>
  <si>
    <t>např. typové koncovky, úchytky pro instalaci kabelů, popisky</t>
  </si>
  <si>
    <t>korugovaná dvouplášťová chránička pro uložení do země, uvnitř hladká, protahovací drát</t>
  </si>
  <si>
    <t>Korugovaná chránička dvouplášťová  pr.110mm (box č.4 - nová KK)</t>
  </si>
  <si>
    <t>Korugovaná chránička dvouplášťová  pr.110mm (oprava u boxu č.2)</t>
  </si>
  <si>
    <t>Korugovaná chránička dvouplášťová  pr.110mm  (kotelna - box č.1)</t>
  </si>
  <si>
    <t>uložení kabelovéhpo vedení ve stávajícím objektu</t>
  </si>
  <si>
    <t>uložení nového kabelového vedení ve stávajícím objektu</t>
  </si>
  <si>
    <t>Dodávky elektro</t>
  </si>
  <si>
    <t>plastová kabelová komora 700x1000, hl.1000mm</t>
  </si>
  <si>
    <t>typová plastová komora,  vysokohustotní polyetylen HDPE</t>
  </si>
  <si>
    <t>kabelový poklop pro šachtu 700x1000 pro zámkovou dlažbu, včetně příslušenství</t>
  </si>
  <si>
    <t>kabelový poklop pro položení zámkové dlažby, příslušenství</t>
  </si>
  <si>
    <t xml:space="preserve">venkovní rozvaděč do pilíře, In=25A,  š.300mm, v.300mm, hl.150mm, hlavní vypínač 3x25A, podružné jištění: 3x jistič 1x16A char.C, 1x jistič 6A, 1x stabilizovaný napájecí zdroj 230AC/24DC  na DIN lištu  (napájení kamery a interkomu) </t>
  </si>
  <si>
    <t>typový oceloplechový rozvaděč IP54 pro osazení ve zděném pilíři, přívod a vývody spodem</t>
  </si>
  <si>
    <t>průzkumné práce, prověření stávajícího zapojení</t>
  </si>
  <si>
    <t>prověření stávajícího připojovacího rozvaděče, prověření trasy stávajícího kabelovodu, prověření trasy v objektu s kotelnou</t>
  </si>
  <si>
    <t>připojení kabelového vedení ve stávajícím rozvaděči</t>
  </si>
  <si>
    <t xml:space="preserve">připojení nového kabelového vedení ve stávajícím rozvaděči </t>
  </si>
  <si>
    <r>
      <t xml:space="preserve">Název stavby: </t>
    </r>
    <r>
      <rPr>
        <b/>
        <sz val="12"/>
        <rFont val="Times New Roman"/>
        <family val="1"/>
        <charset val="238"/>
      </rPr>
      <t>Úprava zadníhovjezdu</t>
    </r>
  </si>
  <si>
    <r>
      <t xml:space="preserve">Stavební objekt:  </t>
    </r>
    <r>
      <rPr>
        <b/>
        <sz val="12"/>
        <rFont val="Times New Roman"/>
        <family val="1"/>
        <charset val="238"/>
      </rPr>
      <t>SO 04</t>
    </r>
  </si>
  <si>
    <r>
      <t xml:space="preserve">Profesní část/kód:  </t>
    </r>
    <r>
      <rPr>
        <b/>
        <sz val="12"/>
        <rFont val="Times New Roman"/>
        <family val="1"/>
        <charset val="238"/>
      </rPr>
      <t>070</t>
    </r>
  </si>
  <si>
    <t>Zpracovatel dílu: Miloslav Misterka</t>
  </si>
  <si>
    <t>Jednotková cena mat. v Kč</t>
  </si>
  <si>
    <t>Celková              cena mat. v Kč</t>
  </si>
  <si>
    <t>Jednotková  cena montáže  v KČ</t>
  </si>
  <si>
    <t>Repas systému EPS</t>
  </si>
  <si>
    <t>Šasí analogové ústředny EPS modulární</t>
  </si>
  <si>
    <t>včetně zdroje a 2 ks akumulátorů 40-65 Ah</t>
  </si>
  <si>
    <t>Systémová deska EPS</t>
  </si>
  <si>
    <t>Deska zdroje ústředny EPS</t>
  </si>
  <si>
    <t xml:space="preserve">Deska linková </t>
  </si>
  <si>
    <t>pro dvě izolované kruhové linky</t>
  </si>
  <si>
    <t>Deska masteru</t>
  </si>
  <si>
    <t>RS845 pro připojení tabla obsluhy</t>
  </si>
  <si>
    <t xml:space="preserve">Deska slave </t>
  </si>
  <si>
    <t>pro izolované kruhové vedení reléových skříní</t>
  </si>
  <si>
    <t xml:space="preserve">Deska vstupů a výstupů </t>
  </si>
  <si>
    <t xml:space="preserve">8x hlídaný vstup a 6x releový výstup </t>
  </si>
  <si>
    <t>Tablo obsluhy</t>
  </si>
  <si>
    <t xml:space="preserve">Releová skříň EPS </t>
  </si>
  <si>
    <t>7x výstup 40V/1A</t>
  </si>
  <si>
    <t xml:space="preserve">Izolátory hlásičové linky </t>
  </si>
  <si>
    <t xml:space="preserve">1x vstup </t>
  </si>
  <si>
    <t>Konfigurační software</t>
  </si>
  <si>
    <t>Demontáž ústředny a tabla včetně releových skříní a izolátorů</t>
  </si>
  <si>
    <t>Přepojení stávajících linek do nové ústředny</t>
  </si>
  <si>
    <t>Úprava zadního vjezdu</t>
  </si>
  <si>
    <t xml:space="preserve">IP kamera venovní </t>
  </si>
  <si>
    <t>rozlišení 1920x1080, varifokální objektiv 2,8-12 mm, ir přísvit, H264, PoE, cit.  min. 0,01 lux</t>
  </si>
  <si>
    <t>Držák na sloup VO pro kameru</t>
  </si>
  <si>
    <t>Intercom IP pouze hlasový</t>
  </si>
  <si>
    <t xml:space="preserve"> zápustný, bez kamery, včetně venkovního krytu a vnitřní instalační krabice a rámečku </t>
  </si>
  <si>
    <t>SW licence pro IP intercom</t>
  </si>
  <si>
    <t>Ukončení kabelu v kamere a v datovém rozvaděči</t>
  </si>
  <si>
    <t>Ukončení kabelu ve sv. pohonu a v EPS v releové skříni</t>
  </si>
  <si>
    <t>Kabel FTP cat. 6</t>
  </si>
  <si>
    <t>Kabel 2x2x0,8 se zachováním funkčnosti při požáru</t>
  </si>
  <si>
    <t>PH 120 R, stíněný, B2Cas1d0</t>
  </si>
  <si>
    <t>Plechový žlab 20x40</t>
  </si>
  <si>
    <t>dle ČSN 730895 "Zachování funkce kabeloého žlabu při požáru", ČSN 730845 "Kabelové rozvody"</t>
  </si>
  <si>
    <t>Spojka žlabu NKZN</t>
  </si>
  <si>
    <t>Držák na stěnu ocelový</t>
  </si>
  <si>
    <t xml:space="preserve">Závěs kotvící </t>
  </si>
  <si>
    <t xml:space="preserve">Požární ucpávky </t>
  </si>
  <si>
    <t>včetně certifikátu</t>
  </si>
  <si>
    <t>Chránička PVC 75</t>
  </si>
  <si>
    <t xml:space="preserve">Průraz do zdi a připojení kabelu k intercomu </t>
  </si>
  <si>
    <t>Rýha v trávě 35/70-100 včetně záhozu a úpravy porostu</t>
  </si>
  <si>
    <t>Rýha bez povrchu 25/50 včetně záhozu a hutnění</t>
  </si>
  <si>
    <t>Fólie výstražná 330mm PE oranžová</t>
  </si>
  <si>
    <t>Trubka HDPE 40/33 oranžová</t>
  </si>
  <si>
    <t>Ohebná chránička pr. 50</t>
  </si>
  <si>
    <t xml:space="preserve">demontáž stávajícího sadového osvětlovacího stožáru včetně zdroje   </t>
  </si>
  <si>
    <t>Zemní práce ve volném terénu - uložení kabelu ve volném terénu: kabelová rýha š.0,35m, hl.0,8m, pískové lože tl. 0,1 m nad a pod kabelem, krytí deskou UNIVOLT,  zához rýhy, odvoz zeminy, konečná úprava osetí trávou</t>
  </si>
  <si>
    <t>výkop hl.0,8m, š.0,35m, pískové lože, položení ochranné desky, zához rýhy, odvoz zeminy, konečná úprava osetí trávou</t>
  </si>
  <si>
    <t>Zemní práce ve volném terénu - uložení kabelu v chodníku/volném terénu: kabelová rýha š.0,35m, hl.0,8m, pískové lože tl. 0,1 m nad a pod kabelem, krytí deskou UNIVOLT, zához rýhy, odvoz zeminy, konečná úprava v rámci stavby</t>
  </si>
  <si>
    <t>výkop hl.1,2m, š.0,5m,  betonová podkladová deska, uložení trubek do betonové mazaniny, zához rýhy, odvoz zeminy, konečná úprava v rámci stavby, (1 PE trubka určena pro NN)</t>
  </si>
  <si>
    <t>Zemní práce v komunikaci - uložení kabelu v komunikaci, výkop hl.1,2m, š.0,5m, betonová mazanina, betonová podkladová deska, 2xPE trubka pr.110 (trubka viz sam.pol.), zatažení lana, zához rýhy, odvoz zeminy, konečná úprava v rámci stavby</t>
  </si>
  <si>
    <t>výkop hl.1,2m, š.0,5m,  betonová podkladová deska, uložení trubek do betonové mazaniny, zához rýhy, odvoz zeminy, konečná úprava v rámci stavby</t>
  </si>
  <si>
    <t xml:space="preserve">Kabelové spojky pro kabely do 5x16mm2 </t>
  </si>
  <si>
    <t>korugovaná dvoupláš´tová chránička pro uložení do země, uvnitř hladká včetně zatahovacího drátu</t>
  </si>
  <si>
    <t>typový ocelový stožár, žárově pozinkovaný, třístupňový, dřík pr.60mm, s dvířky, doplněný konstrukcí pro upevnění kamery</t>
  </si>
  <si>
    <t xml:space="preserve">prověření stávajícího kabelového vedení, prověření zapojení, prověření stavu stávající chráničky </t>
  </si>
  <si>
    <t>SO04-úprava zadního vjezdu</t>
  </si>
  <si>
    <t>pod novou voz. vjezdu</t>
  </si>
  <si>
    <t>bourání dlažby velkoformátové</t>
  </si>
  <si>
    <t>Postřik živičný infiltr.+ posyp, asfalt. 0,60kg/m2</t>
  </si>
  <si>
    <t xml:space="preserve">Infiltrační postřik z emulze do 0,5 kg/m2. </t>
  </si>
  <si>
    <t>Dopravní zrcadlo - demontáž a uložení</t>
  </si>
  <si>
    <t xml:space="preserve">uložení do skladu </t>
  </si>
  <si>
    <t>Dopravní zrcadlo - montáž s přesunem</t>
  </si>
  <si>
    <t>zpětná montáž na nový stožár VO</t>
  </si>
  <si>
    <t>Pohon vrat poz. OV.01</t>
  </si>
  <si>
    <t>Sada pro výrobu posuvné brány poz. OV.02</t>
  </si>
  <si>
    <t>Box pro intercom poz. OV.03</t>
  </si>
  <si>
    <t>Oplechování koruny pilířů vjezdu poz. K.01</t>
  </si>
  <si>
    <t>Oplechování koruny sloupku hraničního oplocení poz. K.02</t>
  </si>
  <si>
    <t>Oplechování koruny sloupku hraničního oplocení poz. K.03</t>
  </si>
  <si>
    <t>Oplechování snížené části (parapetní zídky) hraniční zdi poz. K.04</t>
  </si>
  <si>
    <t>Vjezdová brána (dvoukřídlá) do areálu ON Jičín a.s. poz. Z.02</t>
  </si>
  <si>
    <t>SO 04_40</t>
  </si>
  <si>
    <t>SO 04_60</t>
  </si>
  <si>
    <t>SO 04_70</t>
  </si>
  <si>
    <t>SO 04_80</t>
  </si>
  <si>
    <t>SO 04_90</t>
  </si>
  <si>
    <t>Kanalizace - samostatný rozpočet</t>
  </si>
  <si>
    <t>980100100RT6</t>
  </si>
  <si>
    <t>Poplatek za zábor (2 měsíce)</t>
  </si>
  <si>
    <t>Profesní část/kód: Úprava kanalizace</t>
  </si>
  <si>
    <t>Stavební objekt: SO.04 -. Zadní vjezd</t>
  </si>
  <si>
    <t>980100102RT6</t>
  </si>
  <si>
    <t>Ověřovací I-G a H-G průzkum</t>
  </si>
  <si>
    <t>980100104RT6</t>
  </si>
  <si>
    <t>Dokumentace skutečného provedení stavby včetně geodetického zaměření (Bpv, JTSK)</t>
  </si>
  <si>
    <t>dokumentace skutečného provední včetně geodetického zaměření tras (Bpv, JTSK)</t>
  </si>
  <si>
    <t>zakreslení skutečného stavu včetně godetického zaměření průběhu kanalizace</t>
  </si>
  <si>
    <t>DOKUMENTACE SKUTEČNÉHO PROVEDENÍ VČETNĚ GEODETICKÉHO ZAMĚŘENÍ TRAS (Bpv, JTSK)</t>
  </si>
  <si>
    <t>zakreslení skutečného stavu včetně godetického zaměření průběhu kabeláže</t>
  </si>
  <si>
    <t>Geodetické vytyčení trasy v zastavěném terénu</t>
  </si>
  <si>
    <t>SO 04 - Zadní vjezd</t>
  </si>
  <si>
    <t>SADOVÉ ÚPRAVY</t>
  </si>
  <si>
    <t>Ing. Tomáš Pilař</t>
  </si>
  <si>
    <t>Zemní práce - v areálu nemocnice</t>
  </si>
  <si>
    <t>Úprava podkladu kypřením, uhrabáním</t>
  </si>
  <si>
    <t>Založení parkového trávníku vč. výsevu</t>
  </si>
  <si>
    <t>Zemní práce - mimo areál nemocnice</t>
  </si>
  <si>
    <t>Komunikace - samostatný rozpočet</t>
  </si>
  <si>
    <t>SO 04_100</t>
  </si>
  <si>
    <t>Sadové úpravy - samostatný rozpočet</t>
  </si>
  <si>
    <t>Komunikace - v areálu nemocnice</t>
  </si>
  <si>
    <t>Komunikace - mimo areál nemocnice</t>
  </si>
  <si>
    <t>Trubní vedení - v areálu nemocnice</t>
  </si>
  <si>
    <t>Doplňující práce na komunikaci - v areálu nemocnice</t>
  </si>
  <si>
    <t>Doplňující práce na komunikaci - mimo areál nemocnice</t>
  </si>
  <si>
    <t>Bourání konstrukcí - v areálu nemocnice</t>
  </si>
  <si>
    <t>Bourání konstrukcí - mimo areál nemocnice</t>
  </si>
  <si>
    <t>Dopravní značení - v areálu nemocnice</t>
  </si>
  <si>
    <t>Dopravní značení - mimo areál nemocnice</t>
  </si>
  <si>
    <t>SO 04</t>
  </si>
</sst>
</file>

<file path=xl/styles.xml><?xml version="1.0" encoding="utf-8"?>
<styleSheet xmlns="http://schemas.openxmlformats.org/spreadsheetml/2006/main" xmlns:mc="http://schemas.openxmlformats.org/markup-compatibility/2006" xmlns:x14ac="http://schemas.microsoft.com/office/spreadsheetml/2009/9/ac" mc:Ignorable="x14ac">
  <numFmts count="51">
    <numFmt numFmtId="5" formatCode="#,##0\ &quot;Kč&quot;;\-#,##0\ &quot;Kč&quot;"/>
    <numFmt numFmtId="41" formatCode="_-* #,##0\ _K_č_-;\-* #,##0\ _K_č_-;_-* &quot;-&quot;\ _K_č_-;_-@_-"/>
    <numFmt numFmtId="44" formatCode="_-* #,##0.00\ &quot;Kč&quot;_-;\-* #,##0.00\ &quot;Kč&quot;_-;_-* &quot;-&quot;??\ &quot;Kč&quot;_-;_-@_-"/>
    <numFmt numFmtId="43" formatCode="_-* #,##0.00\ _K_č_-;\-* #,##0.00\ _K_č_-;_-* &quot;-&quot;??\ _K_č_-;_-@_-"/>
    <numFmt numFmtId="164" formatCode="#,##0\ &quot;Kč&quot;"/>
    <numFmt numFmtId="165" formatCode="#,##0.\-"/>
    <numFmt numFmtId="166" formatCode="_(* #,##0_);_(* \(#,##0\);_(* &quot;-&quot;_);_(@_)"/>
    <numFmt numFmtId="167" formatCode="_ * #,##0_ ;_ * \-#,##0_ ;_ * &quot;-&quot;_ ;_ @_ "/>
    <numFmt numFmtId="168" formatCode="_ * #,##0.00_ ;_ * \-#,##0.00_ ;_ * &quot;-&quot;??_ ;_ @_ "/>
    <numFmt numFmtId="169" formatCode="_-* #,##0_-;\-* #,##0_-;_-* &quot;-&quot;_-;_-@_-"/>
    <numFmt numFmtId="170" formatCode="_-* #,##0.00_-;\-* #,##0.00_-;_-* &quot;-&quot;??_-;_-@_-"/>
    <numFmt numFmtId="171" formatCode="#,##0.000"/>
    <numFmt numFmtId="172" formatCode="_ &quot;Fr.&quot;\ * #,##0_ ;_ &quot;Fr.&quot;\ * \-#,##0_ ;_ &quot;Fr.&quot;\ * &quot;-&quot;_ ;_ @_ "/>
    <numFmt numFmtId="173" formatCode="_ &quot;Fr.&quot;\ * #,##0.00_ ;_ &quot;Fr.&quot;\ * \-#,##0.00_ ;_ &quot;Fr.&quot;\ * &quot;-&quot;??_ ;_ @_ "/>
    <numFmt numFmtId="174" formatCode="_-&quot;Ł&quot;* #,##0_-;\-&quot;Ł&quot;* #,##0_-;_-&quot;Ł&quot;* &quot;-&quot;_-;_-@_-"/>
    <numFmt numFmtId="175" formatCode="_-&quot;Ł&quot;* #,##0.00_-;\-&quot;Ł&quot;* #,##0.00_-;_-&quot;Ł&quot;* &quot;-&quot;??_-;_-@_-"/>
    <numFmt numFmtId="176" formatCode="_-&quot;$&quot;* #,##0_-;\-&quot;$&quot;* #,##0_-;_-&quot;$&quot;* &quot;-&quot;_-;_-@_-"/>
    <numFmt numFmtId="177" formatCode="&quot;$&quot;#,##0.00;[Red]\-&quot;$&quot;#,##0.00"/>
    <numFmt numFmtId="178" formatCode="_ &quot;\&quot;* #,##0_ ;_ &quot;\&quot;* \-#,##0_ ;_ &quot;\&quot;* &quot;-&quot;_ ;_ @_ "/>
    <numFmt numFmtId="179" formatCode="_ &quot;\&quot;* #,##0.00_ ;_ &quot;\&quot;* \-#,##0.00_ ;_ &quot;\&quot;* &quot;-&quot;??_ ;_ @_ "/>
    <numFmt numFmtId="180" formatCode="#,##0\ [$Kč-405];\-#,##0\ [$Kč-405]"/>
    <numFmt numFmtId="181" formatCode="#,##0.0_);[Red]\(#,##0.0\)"/>
    <numFmt numFmtId="182" formatCode="#,##0.0_);\(#,##0.0\)"/>
    <numFmt numFmtId="183" formatCode="_(* #,##0.0000_);_(* \(#,##0.0000\);_(* &quot;-&quot;??_);_(@_)"/>
    <numFmt numFmtId="184" formatCode="0.00000&quot;  &quot;"/>
    <numFmt numFmtId="185" formatCode="###0;[Red]\-###0"/>
    <numFmt numFmtId="186" formatCode="_-* #,##0.00\ &quot;$&quot;_-;\-* #,##0.00\ &quot;$&quot;_-;_-* &quot;-&quot;??\ &quot;$&quot;_-;_-@_-"/>
    <numFmt numFmtId="187" formatCode="0.0%;\(0.0%\)"/>
    <numFmt numFmtId="188" formatCode="_ * #,##0.00_)&quot;L&quot;_ ;_ * \(#,##0.00\)&quot;L&quot;_ ;_ * &quot;-&quot;??_)&quot;L&quot;_ ;_ @_ "/>
    <numFmt numFmtId="189" formatCode="&quot;$&quot;#,##0_);[Red]\(&quot;$&quot;#,##0\)"/>
    <numFmt numFmtId="190" formatCode="&quot;$&quot;#,##0.00_);[Red]\(&quot;$&quot;#,##0.00\)"/>
    <numFmt numFmtId="191" formatCode="_(&quot;$&quot;* #,##0_);_(&quot;$&quot;* \(#,##0\);_(&quot;$&quot;* &quot;-&quot;_);_(@_)"/>
    <numFmt numFmtId="192" formatCode="_(&quot;$&quot;* #,##0.00_);_(&quot;$&quot;* \(#,##0.00\);_(&quot;$&quot;* &quot;-&quot;??_);_(@_)"/>
    <numFmt numFmtId="193" formatCode="d\-mmm\-yy\ \ \ h:mm"/>
    <numFmt numFmtId="194" formatCode="#,##0.000_);\(#,##0.000\)"/>
    <numFmt numFmtId="195" formatCode="0.0%"/>
    <numFmt numFmtId="196" formatCode="mmm\-yy_)"/>
    <numFmt numFmtId="197" formatCode="0.00_)"/>
    <numFmt numFmtId="198" formatCode="0%_);[Red]\(0%\)"/>
    <numFmt numFmtId="199" formatCode="0.0%_);[Red]\(0.0%\)"/>
    <numFmt numFmtId="200" formatCode="mmm\.yy"/>
    <numFmt numFmtId="201" formatCode="0.0%;[Red]\-0.0%"/>
    <numFmt numFmtId="202" formatCode="0.00%;[Red]\-0.00%"/>
    <numFmt numFmtId="203" formatCode="#,##0\ _S_k"/>
    <numFmt numFmtId="204" formatCode="#,##0.00000000;[Red]\-#,##0.00000000"/>
    <numFmt numFmtId="205" formatCode="#,##0.000000000;[Red]\-#,##0.000000000"/>
    <numFmt numFmtId="206" formatCode="###,###,_);[Red]\(###,###,\)"/>
    <numFmt numFmtId="207" formatCode="###,###.0,_);[Red]\(###,###.0,\)"/>
    <numFmt numFmtId="208" formatCode="###0_)"/>
    <numFmt numFmtId="209" formatCode="_-* #,##0.00\ [$€-1]_-;\-* #,##0.00\ [$€-1]_-;_-* &quot;-&quot;??\ [$€-1]_-"/>
    <numFmt numFmtId="210" formatCode="0.000"/>
  </numFmts>
  <fonts count="150">
    <font>
      <sz val="11"/>
      <color theme="1"/>
      <name val="Calibri"/>
      <family val="2"/>
      <charset val="238"/>
      <scheme val="minor"/>
    </font>
    <font>
      <sz val="10"/>
      <name val="Times New Roman CE"/>
      <charset val="238"/>
    </font>
    <font>
      <strike/>
      <sz val="10"/>
      <name val="Times New Roman CE"/>
      <family val="1"/>
      <charset val="238"/>
    </font>
    <font>
      <sz val="10"/>
      <name val="Times New Roman CE"/>
      <family val="1"/>
      <charset val="238"/>
    </font>
    <font>
      <b/>
      <sz val="12"/>
      <name val="Times New Roman CE"/>
      <family val="1"/>
      <charset val="238"/>
    </font>
    <font>
      <b/>
      <sz val="10"/>
      <name val="Times New Roman CE"/>
      <family val="1"/>
      <charset val="238"/>
    </font>
    <font>
      <sz val="14"/>
      <name val="Times New Roman CE"/>
      <family val="1"/>
      <charset val="238"/>
    </font>
    <font>
      <b/>
      <sz val="13"/>
      <name val="Times New Roman CE"/>
      <family val="1"/>
      <charset val="238"/>
    </font>
    <font>
      <sz val="8"/>
      <name val="Times New Roman CE"/>
      <family val="1"/>
      <charset val="238"/>
    </font>
    <font>
      <sz val="10"/>
      <name val="Arial"/>
      <family val="2"/>
      <charset val="238"/>
    </font>
    <font>
      <b/>
      <sz val="12"/>
      <name val="Arial CE"/>
      <family val="2"/>
      <charset val="238"/>
    </font>
    <font>
      <sz val="10"/>
      <name val="Helv"/>
      <charset val="204"/>
    </font>
    <font>
      <sz val="10"/>
      <name val="Arial CE"/>
      <family val="2"/>
      <charset val="238"/>
    </font>
    <font>
      <sz val="12"/>
      <name val="Times New Roman CE"/>
      <charset val="238"/>
    </font>
    <font>
      <sz val="10"/>
      <name val="Times New Roman"/>
      <family val="1"/>
      <charset val="238"/>
    </font>
    <font>
      <sz val="10"/>
      <name val="Times New Roman"/>
      <family val="1"/>
      <charset val="238"/>
    </font>
    <font>
      <b/>
      <sz val="10"/>
      <name val="Times New Roman CE"/>
      <charset val="238"/>
    </font>
    <font>
      <b/>
      <sz val="10"/>
      <name val="Arial CE"/>
      <family val="2"/>
      <charset val="238"/>
    </font>
    <font>
      <sz val="8"/>
      <name val="Arial CE"/>
      <family val="2"/>
      <charset val="238"/>
    </font>
    <font>
      <sz val="10"/>
      <name val="Arial CE"/>
      <family val="2"/>
      <charset val="238"/>
    </font>
    <font>
      <sz val="10"/>
      <name val="Helv"/>
      <charset val="238"/>
    </font>
    <font>
      <sz val="10"/>
      <name val="Helv"/>
    </font>
    <font>
      <sz val="10"/>
      <name val="Arial"/>
      <family val="2"/>
      <charset val="238"/>
    </font>
    <font>
      <sz val="10"/>
      <color indexed="8"/>
      <name val="Arial"/>
      <family val="2"/>
      <charset val="238"/>
    </font>
    <font>
      <sz val="10"/>
      <color indexed="9"/>
      <name val="Arial"/>
      <family val="2"/>
      <charset val="238"/>
    </font>
    <font>
      <b/>
      <sz val="10"/>
      <color indexed="8"/>
      <name val="Arial"/>
      <family val="2"/>
      <charset val="238"/>
    </font>
    <font>
      <sz val="10"/>
      <name val="MS Sans Serif"/>
      <family val="2"/>
      <charset val="238"/>
    </font>
    <font>
      <b/>
      <sz val="12"/>
      <name val="Arial CE"/>
      <family val="2"/>
      <charset val="238"/>
    </font>
    <font>
      <b/>
      <sz val="24"/>
      <name val="Tahoma"/>
      <family val="2"/>
      <charset val="238"/>
    </font>
    <font>
      <u/>
      <sz val="10"/>
      <color indexed="12"/>
      <name val="Arial CE"/>
      <family val="2"/>
      <charset val="238"/>
    </font>
    <font>
      <u/>
      <sz val="10"/>
      <color indexed="12"/>
      <name val="Arial CE"/>
      <family val="2"/>
      <charset val="238"/>
    </font>
    <font>
      <sz val="10"/>
      <color indexed="20"/>
      <name val="Arial"/>
      <family val="2"/>
      <charset val="238"/>
    </font>
    <font>
      <b/>
      <sz val="10"/>
      <color indexed="9"/>
      <name val="Arial"/>
      <family val="2"/>
      <charset val="238"/>
    </font>
    <font>
      <sz val="8"/>
      <color indexed="8"/>
      <name val=".HelveticaLightTTEE"/>
      <family val="2"/>
      <charset val="2"/>
    </font>
    <font>
      <b/>
      <sz val="10"/>
      <color indexed="8"/>
      <name val=".HelveticaLightTTEE"/>
      <charset val="238"/>
    </font>
    <font>
      <b/>
      <sz val="15"/>
      <color indexed="62"/>
      <name val="Arial"/>
      <family val="2"/>
      <charset val="238"/>
    </font>
    <font>
      <b/>
      <sz val="13"/>
      <color indexed="62"/>
      <name val="Arial"/>
      <family val="2"/>
      <charset val="238"/>
    </font>
    <font>
      <b/>
      <sz val="11"/>
      <color indexed="62"/>
      <name val="Arial"/>
      <family val="2"/>
      <charset val="238"/>
    </font>
    <font>
      <b/>
      <sz val="12"/>
      <name val="Courier New CE"/>
      <charset val="238"/>
    </font>
    <font>
      <b/>
      <i/>
      <u/>
      <sz val="14"/>
      <name val="Arial CE"/>
      <family val="2"/>
      <charset val="238"/>
    </font>
    <font>
      <b/>
      <i/>
      <u/>
      <sz val="14"/>
      <name val="Arial CE"/>
      <family val="2"/>
      <charset val="238"/>
    </font>
    <font>
      <b/>
      <u/>
      <sz val="12"/>
      <name val="Courier New CE"/>
      <charset val="238"/>
    </font>
    <font>
      <b/>
      <i/>
      <u/>
      <sz val="14"/>
      <name val="Courier New CE"/>
      <charset val="238"/>
    </font>
    <font>
      <b/>
      <sz val="18"/>
      <color indexed="62"/>
      <name val="Cambria"/>
      <family val="2"/>
      <charset val="238"/>
    </font>
    <font>
      <sz val="10"/>
      <color indexed="60"/>
      <name val="Arial"/>
      <family val="2"/>
      <charset val="238"/>
    </font>
    <font>
      <sz val="12"/>
      <name val="Arial"/>
      <family val="2"/>
      <charset val="238"/>
    </font>
    <font>
      <sz val="9"/>
      <name val="Arial CE"/>
      <family val="2"/>
      <charset val="238"/>
    </font>
    <font>
      <b/>
      <sz val="12"/>
      <name val="Arial CE"/>
      <family val="2"/>
      <charset val="238"/>
    </font>
    <font>
      <sz val="14"/>
      <name val="Tahoma"/>
      <family val="2"/>
      <charset val="238"/>
    </font>
    <font>
      <sz val="10"/>
      <color indexed="52"/>
      <name val="Arial"/>
      <family val="2"/>
      <charset val="238"/>
    </font>
    <font>
      <sz val="10"/>
      <color indexed="17"/>
      <name val="Arial"/>
      <family val="2"/>
      <charset val="238"/>
    </font>
    <font>
      <u/>
      <sz val="10"/>
      <name val="Courier New CE"/>
      <charset val="238"/>
    </font>
    <font>
      <i/>
      <u/>
      <sz val="10"/>
      <name val="Courier New CE"/>
      <charset val="238"/>
    </font>
    <font>
      <b/>
      <sz val="10"/>
      <name val="Courier New CE"/>
      <charset val="238"/>
    </font>
    <font>
      <b/>
      <u/>
      <sz val="10"/>
      <name val="Courier New CE"/>
      <charset val="238"/>
    </font>
    <font>
      <b/>
      <sz val="10"/>
      <name val="Arial CE"/>
      <family val="2"/>
      <charset val="238"/>
    </font>
    <font>
      <b/>
      <sz val="14"/>
      <name val="Arial CE"/>
      <family val="2"/>
      <charset val="238"/>
    </font>
    <font>
      <sz val="11"/>
      <name val="Times New Roman CE"/>
      <family val="1"/>
      <charset val="238"/>
    </font>
    <font>
      <sz val="10"/>
      <color indexed="10"/>
      <name val="Arial"/>
      <family val="2"/>
      <charset val="238"/>
    </font>
    <font>
      <b/>
      <sz val="20"/>
      <name val="Arial"/>
      <family val="2"/>
    </font>
    <font>
      <sz val="10"/>
      <color indexed="62"/>
      <name val="Arial"/>
      <family val="2"/>
      <charset val="238"/>
    </font>
    <font>
      <b/>
      <sz val="10"/>
      <color indexed="52"/>
      <name val="Arial"/>
      <family val="2"/>
      <charset val="238"/>
    </font>
    <font>
      <b/>
      <sz val="10"/>
      <color indexed="63"/>
      <name val="Arial"/>
      <family val="2"/>
      <charset val="238"/>
    </font>
    <font>
      <i/>
      <sz val="10"/>
      <color indexed="23"/>
      <name val="Arial"/>
      <family val="2"/>
      <charset val="238"/>
    </font>
    <font>
      <sz val="11"/>
      <color theme="1"/>
      <name val="Calibri"/>
      <family val="2"/>
      <charset val="238"/>
      <scheme val="minor"/>
    </font>
    <font>
      <b/>
      <sz val="10"/>
      <name val="Arial"/>
      <family val="2"/>
      <charset val="238"/>
    </font>
    <font>
      <b/>
      <i/>
      <sz val="10"/>
      <name val="Arial"/>
      <family val="2"/>
      <charset val="238"/>
    </font>
    <font>
      <sz val="12"/>
      <name val="Times New Roman"/>
      <family val="1"/>
    </font>
    <font>
      <sz val="11"/>
      <color indexed="8"/>
      <name val="Calibri"/>
      <family val="2"/>
      <charset val="238"/>
    </font>
    <font>
      <sz val="11"/>
      <color indexed="9"/>
      <name val="Calibri"/>
      <family val="2"/>
      <charset val="238"/>
    </font>
    <font>
      <sz val="11"/>
      <name val="µ¸¿ò"/>
      <family val="3"/>
    </font>
    <font>
      <b/>
      <sz val="10"/>
      <color indexed="9"/>
      <name val="Arial CE"/>
      <family val="2"/>
      <charset val="238"/>
    </font>
    <font>
      <u/>
      <sz val="10"/>
      <color indexed="14"/>
      <name val="MS Sans Serif"/>
      <family val="2"/>
      <charset val="238"/>
    </font>
    <font>
      <b/>
      <sz val="8"/>
      <name val="Arial"/>
      <family val="2"/>
    </font>
    <font>
      <sz val="8"/>
      <color indexed="8"/>
      <name val="Arial CE"/>
      <family val="2"/>
      <charset val="238"/>
    </font>
    <font>
      <sz val="12"/>
      <name val="Tms Rmn"/>
    </font>
    <font>
      <b/>
      <sz val="11"/>
      <name val="Arial"/>
      <family val="2"/>
      <charset val="238"/>
    </font>
    <font>
      <sz val="12"/>
      <name val="¹ÙÅÁÃ¼"/>
      <family val="1"/>
    </font>
    <font>
      <b/>
      <sz val="10"/>
      <color indexed="8"/>
      <name val="Arial CE"/>
      <family val="2"/>
      <charset val="238"/>
    </font>
    <font>
      <sz val="11"/>
      <name val="Arial CE"/>
      <family val="2"/>
      <charset val="238"/>
    </font>
    <font>
      <sz val="12"/>
      <name val="宋体"/>
      <charset val="134"/>
    </font>
    <font>
      <sz val="10"/>
      <name val="MS Sans Serif"/>
      <family val="2"/>
      <charset val="238"/>
    </font>
    <font>
      <sz val="10"/>
      <name val="Arial CE"/>
      <family val="2"/>
      <charset val="238"/>
    </font>
    <font>
      <sz val="10"/>
      <color indexed="8"/>
      <name val="Arial"/>
      <family val="2"/>
    </font>
    <font>
      <sz val="9"/>
      <name val="Arial"/>
      <family val="2"/>
      <charset val="238"/>
    </font>
    <font>
      <sz val="8"/>
      <name val="CG Times (E1)"/>
      <charset val="238"/>
    </font>
    <font>
      <sz val="8"/>
      <name val="Times New Roman"/>
      <family val="1"/>
      <charset val="238"/>
    </font>
    <font>
      <sz val="8"/>
      <name val="Arial"/>
      <family val="2"/>
    </font>
    <font>
      <sz val="7"/>
      <color indexed="16"/>
      <name val="Arial"/>
      <family val="2"/>
    </font>
    <font>
      <b/>
      <sz val="12"/>
      <color indexed="9"/>
      <name val="Tms Rmn"/>
    </font>
    <font>
      <b/>
      <sz val="12"/>
      <name val="Helv"/>
    </font>
    <font>
      <b/>
      <sz val="12"/>
      <name val="Arial"/>
      <family val="2"/>
    </font>
    <font>
      <b/>
      <sz val="24"/>
      <name val="Tahoma"/>
      <family val="2"/>
      <charset val="238"/>
    </font>
    <font>
      <u/>
      <sz val="10"/>
      <color theme="10"/>
      <name val="Arial CE"/>
      <family val="2"/>
      <charset val="238"/>
    </font>
    <font>
      <u/>
      <sz val="8"/>
      <color indexed="12"/>
      <name val="Arial CE"/>
      <family val="2"/>
      <charset val="238"/>
    </font>
    <font>
      <sz val="11"/>
      <color indexed="20"/>
      <name val="Calibri"/>
      <family val="2"/>
      <charset val="238"/>
    </font>
    <font>
      <shadow/>
      <sz val="8"/>
      <color indexed="12"/>
      <name val="Times New Roman"/>
      <family val="1"/>
      <charset val="238"/>
    </font>
    <font>
      <b/>
      <i/>
      <sz val="10"/>
      <color indexed="9"/>
      <name val="Arial CE"/>
      <family val="2"/>
      <charset val="238"/>
    </font>
    <font>
      <b/>
      <sz val="11"/>
      <color indexed="9"/>
      <name val="Calibri"/>
      <family val="2"/>
      <charset val="238"/>
    </font>
    <font>
      <sz val="10"/>
      <name val="宋体"/>
      <charset val="134"/>
    </font>
    <font>
      <b/>
      <sz val="11"/>
      <name val="Helv"/>
    </font>
    <font>
      <sz val="10"/>
      <name val="Univers (WN)"/>
      <charset val="238"/>
    </font>
    <font>
      <b/>
      <sz val="12"/>
      <color indexed="18"/>
      <name val="Tahoma"/>
      <family val="2"/>
    </font>
    <font>
      <b/>
      <sz val="16"/>
      <name val="Tahoma"/>
      <family val="2"/>
    </font>
    <font>
      <b/>
      <sz val="9"/>
      <color indexed="39"/>
      <name val="Arial CE"/>
      <family val="2"/>
      <charset val="238"/>
    </font>
    <font>
      <sz val="11"/>
      <color indexed="60"/>
      <name val="Calibri"/>
      <family val="2"/>
      <charset val="238"/>
    </font>
    <font>
      <sz val="7"/>
      <name val="Small Fonts"/>
      <family val="2"/>
      <charset val="238"/>
    </font>
    <font>
      <b/>
      <sz val="10"/>
      <color indexed="8"/>
      <name val="Arial CE"/>
      <family val="2"/>
      <charset val="238"/>
    </font>
    <font>
      <b/>
      <i/>
      <sz val="16"/>
      <name val="Helv"/>
    </font>
    <font>
      <sz val="11"/>
      <name val="Arial"/>
      <family val="2"/>
      <charset val="238"/>
    </font>
    <font>
      <sz val="10"/>
      <color indexed="8"/>
      <name val="MS Sans Serif"/>
      <family val="2"/>
    </font>
    <font>
      <sz val="7"/>
      <name val="Arial"/>
      <family val="2"/>
    </font>
    <font>
      <sz val="10"/>
      <name val="Univers (E1)"/>
      <charset val="238"/>
    </font>
    <font>
      <b/>
      <i/>
      <sz val="10"/>
      <name val="Arial CE"/>
      <family val="2"/>
      <charset val="238"/>
    </font>
    <font>
      <sz val="14"/>
      <name val="Tahoma"/>
      <family val="2"/>
      <charset val="238"/>
    </font>
    <font>
      <sz val="8"/>
      <color indexed="18"/>
      <name val="Arial"/>
      <family val="2"/>
      <charset val="238"/>
    </font>
    <font>
      <b/>
      <sz val="8"/>
      <color indexed="8"/>
      <name val="Arial CE"/>
      <family val="2"/>
      <charset val="238"/>
    </font>
    <font>
      <b/>
      <sz val="10"/>
      <color indexed="10"/>
      <name val="Arial CE"/>
      <family val="2"/>
      <charset val="238"/>
    </font>
    <font>
      <b/>
      <sz val="10"/>
      <color indexed="9"/>
      <name val="Arial CE"/>
      <family val="2"/>
      <charset val="238"/>
    </font>
    <font>
      <sz val="11"/>
      <color indexed="17"/>
      <name val="Calibri"/>
      <family val="2"/>
      <charset val="238"/>
    </font>
    <font>
      <i/>
      <sz val="10"/>
      <name val="Times New Roman"/>
      <family val="1"/>
    </font>
    <font>
      <b/>
      <sz val="12"/>
      <name val="Univers (WN)"/>
      <charset val="238"/>
    </font>
    <font>
      <b/>
      <sz val="10"/>
      <name val="Univers (WN)"/>
      <charset val="238"/>
    </font>
    <font>
      <sz val="11"/>
      <color indexed="62"/>
      <name val="Calibri"/>
      <family val="2"/>
      <charset val="238"/>
    </font>
    <font>
      <b/>
      <sz val="11"/>
      <color indexed="52"/>
      <name val="Calibri"/>
      <family val="2"/>
      <charset val="238"/>
    </font>
    <font>
      <b/>
      <i/>
      <sz val="10"/>
      <color indexed="8"/>
      <name val="Arial CE"/>
      <family val="2"/>
      <charset val="238"/>
    </font>
    <font>
      <b/>
      <sz val="11"/>
      <color indexed="63"/>
      <name val="Calibri"/>
      <family val="2"/>
      <charset val="238"/>
    </font>
    <font>
      <sz val="10"/>
      <name val="Arial CE"/>
      <charset val="238"/>
    </font>
    <font>
      <sz val="8"/>
      <color rgb="FFFF0000"/>
      <name val="Arial CE"/>
      <family val="2"/>
      <charset val="238"/>
    </font>
    <font>
      <sz val="10"/>
      <color rgb="FFFF0000"/>
      <name val="Times New Roman CE"/>
      <charset val="238"/>
    </font>
    <font>
      <b/>
      <sz val="10"/>
      <color rgb="FFFF0000"/>
      <name val="Arial CE"/>
      <family val="2"/>
      <charset val="238"/>
    </font>
    <font>
      <b/>
      <sz val="10"/>
      <color rgb="FFFF0000"/>
      <name val="Times New Roman CE"/>
      <family val="1"/>
      <charset val="238"/>
    </font>
    <font>
      <sz val="10"/>
      <name val="Arial"/>
      <family val="2"/>
      <charset val="238"/>
    </font>
    <font>
      <sz val="12"/>
      <name val="Times New Roman"/>
      <family val="1"/>
      <charset val="238"/>
    </font>
    <font>
      <b/>
      <sz val="12"/>
      <name val="Times New Roman"/>
      <family val="1"/>
      <charset val="238"/>
    </font>
    <font>
      <b/>
      <sz val="12"/>
      <name val="Times New Roman CE"/>
      <charset val="238"/>
    </font>
    <font>
      <b/>
      <sz val="12"/>
      <name val="Arial CE"/>
      <charset val="238"/>
    </font>
    <font>
      <b/>
      <sz val="10"/>
      <name val="Arial CE"/>
      <charset val="238"/>
    </font>
    <font>
      <b/>
      <sz val="14"/>
      <name val="Arial CE"/>
      <charset val="238"/>
    </font>
    <font>
      <u/>
      <sz val="10"/>
      <color indexed="12"/>
      <name val="Arial"/>
      <family val="2"/>
      <charset val="238"/>
    </font>
    <font>
      <b/>
      <sz val="10"/>
      <name val="Times New Roman"/>
      <family val="1"/>
      <charset val="238"/>
    </font>
    <font>
      <sz val="9"/>
      <name val="Times New Roman"/>
      <family val="1"/>
      <charset val="238"/>
    </font>
    <font>
      <b/>
      <sz val="9"/>
      <name val="Times New Roman"/>
      <family val="1"/>
      <charset val="238"/>
    </font>
    <font>
      <sz val="10"/>
      <name val="Arial CE"/>
    </font>
    <font>
      <sz val="9"/>
      <name val="Arial CE"/>
    </font>
    <font>
      <sz val="12"/>
      <name val="Times New Roman CE"/>
      <family val="1"/>
      <charset val="238"/>
    </font>
    <font>
      <b/>
      <sz val="12"/>
      <name val="Arial CE"/>
      <family val="2"/>
      <charset val="238"/>
    </font>
    <font>
      <sz val="10"/>
      <name val="Arial CE"/>
      <family val="2"/>
      <charset val="238"/>
    </font>
    <font>
      <sz val="12"/>
      <name val="Arial CE"/>
      <family val="2"/>
      <charset val="238"/>
    </font>
    <font>
      <sz val="9"/>
      <color rgb="FFFF0000"/>
      <name val="Times New Roman"/>
      <family val="1"/>
      <charset val="238"/>
    </font>
  </fonts>
  <fills count="44">
    <fill>
      <patternFill patternType="none"/>
    </fill>
    <fill>
      <patternFill patternType="gray125"/>
    </fill>
    <fill>
      <patternFill patternType="solid">
        <fgColor indexed="22"/>
        <bgColor indexed="64"/>
      </patternFill>
    </fill>
    <fill>
      <patternFill patternType="solid">
        <fgColor indexed="53"/>
        <bgColor indexed="64"/>
      </patternFill>
    </fill>
    <fill>
      <patternFill patternType="solid">
        <fgColor indexed="65"/>
        <bgColor indexed="64"/>
      </patternFill>
    </fill>
    <fill>
      <patternFill patternType="solid">
        <fgColor indexed="47"/>
      </patternFill>
    </fill>
    <fill>
      <patternFill patternType="solid">
        <fgColor indexed="27"/>
      </patternFill>
    </fill>
    <fill>
      <patternFill patternType="solid">
        <fgColor indexed="29"/>
      </patternFill>
    </fill>
    <fill>
      <patternFill patternType="solid">
        <fgColor indexed="26"/>
      </patternFill>
    </fill>
    <fill>
      <patternFill patternType="solid">
        <fgColor indexed="9"/>
      </patternFill>
    </fill>
    <fill>
      <patternFill patternType="solid">
        <fgColor indexed="42"/>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57"/>
      </patternFill>
    </fill>
    <fill>
      <patternFill patternType="solid">
        <fgColor indexed="45"/>
      </patternFill>
    </fill>
    <fill>
      <patternFill patternType="solid">
        <fgColor indexed="55"/>
      </patternFill>
    </fill>
    <fill>
      <patternFill patternType="lightGray">
        <fgColor indexed="22"/>
      </patternFill>
    </fill>
    <fill>
      <patternFill patternType="lightGray">
        <fgColor indexed="22"/>
        <bgColor indexed="9"/>
      </patternFill>
    </fill>
    <fill>
      <patternFill patternType="solid">
        <fgColor indexed="13"/>
        <bgColor indexed="64"/>
      </patternFill>
    </fill>
    <fill>
      <patternFill patternType="solid">
        <fgColor indexed="10"/>
      </patternFill>
    </fill>
    <fill>
      <patternFill patternType="solid">
        <fgColor indexed="53"/>
      </patternFill>
    </fill>
    <fill>
      <patternFill patternType="solid">
        <fgColor indexed="54"/>
      </patternFill>
    </fill>
    <fill>
      <patternFill patternType="solid">
        <fgColor indexed="42"/>
        <bgColor indexed="64"/>
      </patternFill>
    </fill>
    <fill>
      <patternFill patternType="solid">
        <fgColor indexed="31"/>
      </patternFill>
    </fill>
    <fill>
      <patternFill patternType="solid">
        <fgColor indexed="46"/>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17"/>
        <bgColor indexed="57"/>
      </patternFill>
    </fill>
    <fill>
      <patternFill patternType="solid">
        <fgColor indexed="26"/>
        <bgColor indexed="64"/>
      </patternFill>
    </fill>
    <fill>
      <patternFill patternType="solid">
        <fgColor indexed="18"/>
        <bgColor indexed="32"/>
      </patternFill>
    </fill>
    <fill>
      <patternFill patternType="gray0625">
        <fgColor indexed="9"/>
        <bgColor indexed="9"/>
      </patternFill>
    </fill>
    <fill>
      <patternFill patternType="gray0625"/>
    </fill>
    <fill>
      <patternFill patternType="solid">
        <fgColor indexed="10"/>
        <bgColor indexed="60"/>
      </patternFill>
    </fill>
    <fill>
      <patternFill patternType="solid">
        <fgColor indexed="13"/>
        <bgColor indexed="34"/>
      </patternFill>
    </fill>
    <fill>
      <patternFill patternType="solid">
        <fgColor indexed="62"/>
      </patternFill>
    </fill>
    <fill>
      <patternFill patternType="solid">
        <fgColor theme="0"/>
        <bgColor indexed="64"/>
      </patternFill>
    </fill>
    <fill>
      <patternFill patternType="solid">
        <fgColor indexed="65"/>
        <bgColor indexed="8"/>
      </patternFill>
    </fill>
    <fill>
      <patternFill patternType="solid">
        <fgColor indexed="1"/>
        <bgColor indexed="8"/>
      </patternFill>
    </fill>
    <fill>
      <patternFill patternType="solid">
        <fgColor rgb="FFFFFF00"/>
        <bgColor indexed="64"/>
      </patternFill>
    </fill>
  </fills>
  <borders count="90">
    <border>
      <left/>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hair">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8"/>
      </left>
      <right style="thin">
        <color indexed="8"/>
      </right>
      <top style="thin">
        <color indexed="8"/>
      </top>
      <bottom style="thin">
        <color indexed="8"/>
      </bottom>
      <diagonal/>
    </border>
    <border>
      <left style="thin">
        <color indexed="64"/>
      </left>
      <right style="hair">
        <color indexed="64"/>
      </right>
      <top style="thin">
        <color indexed="64"/>
      </top>
      <bottom style="hair">
        <color indexed="64"/>
      </bottom>
      <diagonal/>
    </border>
    <border>
      <left/>
      <right/>
      <top/>
      <bottom style="dotted">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double">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right/>
      <top style="hair">
        <color indexed="64"/>
      </top>
      <bottom style="hair">
        <color indexed="64"/>
      </bottom>
      <diagonal/>
    </border>
    <border>
      <left/>
      <right style="double">
        <color indexed="64"/>
      </right>
      <top style="double">
        <color indexed="64"/>
      </top>
      <bottom/>
      <diagonal/>
    </border>
    <border>
      <left/>
      <right style="double">
        <color indexed="64"/>
      </right>
      <top/>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hair">
        <color indexed="64"/>
      </bottom>
      <diagonal/>
    </border>
    <border>
      <left style="double">
        <color indexed="64"/>
      </left>
      <right style="thin">
        <color indexed="64"/>
      </right>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s>
  <cellStyleXfs count="1815">
    <xf numFmtId="0" fontId="0" fillId="0" borderId="0"/>
    <xf numFmtId="0" fontId="1" fillId="0" borderId="0"/>
    <xf numFmtId="0" fontId="9" fillId="0" borderId="0"/>
    <xf numFmtId="0" fontId="11" fillId="0" borderId="0"/>
    <xf numFmtId="0" fontId="13" fillId="0" borderId="0"/>
    <xf numFmtId="0" fontId="13" fillId="0" borderId="0"/>
    <xf numFmtId="0" fontId="19" fillId="0" borderId="0" applyProtection="0"/>
    <xf numFmtId="0" fontId="19" fillId="0" borderId="0" applyProtection="0"/>
    <xf numFmtId="0" fontId="20" fillId="0" borderId="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20" fillId="0" borderId="0"/>
    <xf numFmtId="0" fontId="12" fillId="0" borderId="0" applyProtection="0"/>
    <xf numFmtId="0" fontId="20" fillId="0" borderId="0"/>
    <xf numFmtId="0" fontId="20" fillId="0" borderId="0"/>
    <xf numFmtId="0" fontId="19" fillId="0" borderId="0" applyProtection="0"/>
    <xf numFmtId="0" fontId="19" fillId="0" borderId="0" applyProtection="0"/>
    <xf numFmtId="0" fontId="19" fillId="0" borderId="0" applyProtection="0"/>
    <xf numFmtId="0" fontId="19" fillId="0" borderId="0" applyProtection="0"/>
    <xf numFmtId="0" fontId="21" fillId="0" borderId="0"/>
    <xf numFmtId="0" fontId="22" fillId="0" borderId="0"/>
    <xf numFmtId="0" fontId="21" fillId="0" borderId="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49" fontId="12" fillId="0" borderId="21"/>
    <xf numFmtId="49" fontId="19" fillId="0" borderId="21"/>
    <xf numFmtId="49" fontId="19" fillId="0" borderId="21"/>
    <xf numFmtId="49" fontId="19" fillId="0" borderId="21"/>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49" fontId="12"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49" fontId="12" fillId="0" borderId="0">
      <alignment horizontal="left"/>
    </xf>
    <xf numFmtId="49" fontId="19" fillId="0" borderId="0">
      <alignment horizontal="left"/>
    </xf>
    <xf numFmtId="49" fontId="19" fillId="0" borderId="0">
      <alignment horizontal="left"/>
    </xf>
    <xf numFmtId="49" fontId="19" fillId="0" borderId="0">
      <alignment horizontal="left"/>
    </xf>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5" fillId="0" borderId="53" applyNumberFormat="0" applyFill="0" applyAlignment="0" applyProtection="0"/>
    <xf numFmtId="0" fontId="25" fillId="0" borderId="53" applyNumberFormat="0" applyFill="0" applyAlignment="0" applyProtection="0"/>
    <xf numFmtId="0" fontId="25" fillId="0" borderId="53" applyNumberFormat="0" applyFill="0" applyAlignment="0" applyProtection="0"/>
    <xf numFmtId="4" fontId="12" fillId="0" borderId="0" applyBorder="0" applyProtection="0">
      <protection locked="0"/>
    </xf>
    <xf numFmtId="166"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3" fontId="17" fillId="0" borderId="28" applyFill="0" applyBorder="0">
      <alignment vertical="center"/>
    </xf>
    <xf numFmtId="4" fontId="3" fillId="0" borderId="0"/>
    <xf numFmtId="167" fontId="22" fillId="0" borderId="0" applyFont="0" applyFill="0" applyBorder="0" applyAlignment="0" applyProtection="0"/>
    <xf numFmtId="168" fontId="2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0" fontId="27" fillId="0" borderId="0"/>
    <xf numFmtId="0" fontId="28" fillId="0" borderId="0"/>
    <xf numFmtId="0" fontId="29"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31" fillId="16" borderId="0" applyNumberFormat="0" applyBorder="0" applyAlignment="0" applyProtection="0"/>
    <xf numFmtId="0" fontId="31" fillId="16" borderId="0" applyNumberFormat="0" applyBorder="0" applyAlignment="0" applyProtection="0"/>
    <xf numFmtId="0" fontId="31" fillId="16" borderId="0" applyNumberFormat="0" applyBorder="0" applyAlignment="0" applyProtection="0"/>
    <xf numFmtId="0" fontId="32" fillId="17" borderId="54" applyNumberFormat="0" applyAlignment="0" applyProtection="0"/>
    <xf numFmtId="0" fontId="32" fillId="17" borderId="54" applyNumberFormat="0" applyAlignment="0" applyProtection="0"/>
    <xf numFmtId="0" fontId="32" fillId="17" borderId="54" applyNumberFormat="0" applyAlignment="0" applyProtection="0"/>
    <xf numFmtId="0" fontId="33" fillId="0" borderId="55" applyNumberFormat="0" applyFont="0" applyFill="0" applyAlignment="0" applyProtection="0">
      <alignment horizontal="left"/>
    </xf>
    <xf numFmtId="44" fontId="12"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9" fontId="34" fillId="0" borderId="11" applyNumberFormat="0">
      <alignment horizontal="left" vertical="center"/>
    </xf>
    <xf numFmtId="0" fontId="35" fillId="0" borderId="56" applyNumberFormat="0" applyFill="0" applyAlignment="0" applyProtection="0"/>
    <xf numFmtId="0" fontId="35" fillId="0" borderId="56" applyNumberFormat="0" applyFill="0" applyAlignment="0" applyProtection="0"/>
    <xf numFmtId="0" fontId="35" fillId="0" borderId="56" applyNumberFormat="0" applyFill="0" applyAlignment="0" applyProtection="0"/>
    <xf numFmtId="0" fontId="36" fillId="0" borderId="57" applyNumberFormat="0" applyFill="0" applyAlignment="0" applyProtection="0"/>
    <xf numFmtId="0" fontId="36" fillId="0" borderId="57" applyNumberFormat="0" applyFill="0" applyAlignment="0" applyProtection="0"/>
    <xf numFmtId="0" fontId="36" fillId="0" borderId="57" applyNumberFormat="0" applyFill="0" applyAlignment="0" applyProtection="0"/>
    <xf numFmtId="0" fontId="37" fillId="0" borderId="58" applyNumberFormat="0" applyFill="0" applyAlignment="0" applyProtection="0"/>
    <xf numFmtId="0" fontId="37" fillId="0" borderId="58" applyNumberFormat="0" applyFill="0" applyAlignment="0" applyProtection="0"/>
    <xf numFmtId="0" fontId="37" fillId="0" borderId="58" applyNumberFormat="0" applyFill="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4" fontId="38" fillId="0" borderId="0" applyFill="0" applyBorder="0" applyProtection="0">
      <alignment horizontal="right"/>
    </xf>
    <xf numFmtId="4" fontId="39" fillId="0" borderId="0" applyFill="0" applyBorder="0" applyProtection="0"/>
    <xf numFmtId="4" fontId="40" fillId="0" borderId="0" applyFill="0" applyBorder="0" applyProtection="0"/>
    <xf numFmtId="4" fontId="40" fillId="0" borderId="0" applyFill="0" applyBorder="0" applyProtection="0"/>
    <xf numFmtId="4" fontId="40" fillId="0" borderId="0" applyFill="0" applyBorder="0" applyProtection="0"/>
    <xf numFmtId="4" fontId="41" fillId="0" borderId="0" applyFill="0" applyBorder="0" applyProtection="0"/>
    <xf numFmtId="4" fontId="42" fillId="0" borderId="0" applyFill="0" applyBorder="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12" borderId="0" applyNumberFormat="0" applyBorder="0" applyAlignment="0" applyProtection="0"/>
    <xf numFmtId="0" fontId="44" fillId="12" borderId="0" applyNumberFormat="0" applyBorder="0" applyAlignment="0" applyProtection="0"/>
    <xf numFmtId="0" fontId="44" fillId="12" borderId="0" applyNumberFormat="0" applyBorder="0" applyAlignment="0" applyProtection="0"/>
    <xf numFmtId="0" fontId="19" fillId="0" borderId="0" applyNumberFormat="0" applyFill="0" applyBorder="0" applyAlignment="0" applyProtection="0"/>
    <xf numFmtId="0" fontId="12" fillId="0" borderId="0"/>
    <xf numFmtId="0" fontId="12" fillId="0" borderId="0"/>
    <xf numFmtId="0" fontId="12" fillId="0" borderId="0"/>
    <xf numFmtId="0" fontId="19" fillId="0" borderId="0"/>
    <xf numFmtId="0" fontId="19" fillId="0" borderId="0"/>
    <xf numFmtId="0" fontId="19" fillId="0" borderId="0"/>
    <xf numFmtId="0" fontId="19" fillId="0" borderId="0"/>
    <xf numFmtId="0" fontId="23" fillId="0" borderId="0"/>
    <xf numFmtId="0" fontId="23" fillId="0" borderId="0"/>
    <xf numFmtId="0" fontId="9" fillId="0" borderId="0"/>
    <xf numFmtId="0" fontId="14" fillId="0" borderId="0"/>
    <xf numFmtId="0" fontId="14" fillId="0" borderId="0"/>
    <xf numFmtId="0" fontId="14" fillId="0" borderId="0"/>
    <xf numFmtId="0" fontId="14" fillId="0" borderId="0"/>
    <xf numFmtId="0" fontId="12" fillId="0" borderId="0"/>
    <xf numFmtId="0" fontId="14" fillId="0" borderId="0"/>
    <xf numFmtId="0" fontId="9" fillId="0" borderId="0"/>
    <xf numFmtId="0" fontId="9" fillId="0" borderId="0"/>
    <xf numFmtId="0" fontId="9" fillId="0" borderId="0"/>
    <xf numFmtId="0" fontId="9" fillId="0" borderId="0"/>
    <xf numFmtId="0" fontId="9"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12" fillId="0" borderId="0"/>
    <xf numFmtId="0" fontId="19" fillId="0" borderId="0"/>
    <xf numFmtId="0" fontId="19" fillId="0" borderId="0"/>
    <xf numFmtId="0" fontId="19" fillId="0" borderId="0"/>
    <xf numFmtId="0" fontId="12"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0" fontId="14" fillId="0" borderId="0"/>
    <xf numFmtId="0" fontId="14" fillId="0" borderId="0"/>
    <xf numFmtId="0" fontId="14" fillId="0" borderId="0"/>
    <xf numFmtId="0" fontId="14" fillId="0" borderId="0"/>
    <xf numFmtId="0" fontId="9" fillId="0" borderId="0" applyAlignment="0">
      <alignment vertical="top" wrapText="1"/>
      <protection locked="0"/>
    </xf>
    <xf numFmtId="0" fontId="13" fillId="0" borderId="0" applyProtection="0"/>
    <xf numFmtId="0" fontId="45" fillId="0" borderId="0"/>
    <xf numFmtId="0" fontId="9" fillId="0" borderId="0"/>
    <xf numFmtId="0" fontId="9" fillId="0" borderId="0"/>
    <xf numFmtId="0" fontId="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46" fillId="0" borderId="18" applyBorder="0">
      <alignment horizontal="left" vertical="center"/>
    </xf>
    <xf numFmtId="0" fontId="47" fillId="0" borderId="0" applyNumberFormat="0" applyAlignment="0"/>
    <xf numFmtId="0" fontId="48" fillId="0" borderId="0"/>
    <xf numFmtId="0" fontId="12" fillId="8" borderId="59" applyNumberFormat="0" applyFont="0" applyAlignment="0" applyProtection="0"/>
    <xf numFmtId="0" fontId="19" fillId="8" borderId="59" applyNumberFormat="0" applyFont="0" applyAlignment="0" applyProtection="0"/>
    <xf numFmtId="0" fontId="19" fillId="8" borderId="59" applyNumberFormat="0" applyFont="0" applyAlignment="0" applyProtection="0"/>
    <xf numFmtId="0" fontId="19" fillId="8" borderId="59" applyNumberFormat="0" applyFont="0" applyAlignment="0" applyProtection="0"/>
    <xf numFmtId="0" fontId="12" fillId="8" borderId="59" applyNumberFormat="0" applyFont="0" applyAlignment="0" applyProtection="0"/>
    <xf numFmtId="0" fontId="19" fillId="8" borderId="59" applyNumberFormat="0" applyFont="0" applyAlignment="0" applyProtection="0"/>
    <xf numFmtId="0" fontId="19" fillId="8" borderId="59" applyNumberFormat="0" applyFont="0" applyAlignment="0" applyProtection="0"/>
    <xf numFmtId="0" fontId="19" fillId="8" borderId="59" applyNumberFormat="0" applyFont="0" applyAlignment="0" applyProtection="0"/>
    <xf numFmtId="0" fontId="12" fillId="8" borderId="59" applyNumberFormat="0" applyFont="0" applyAlignment="0" applyProtection="0"/>
    <xf numFmtId="0" fontId="19" fillId="8" borderId="59" applyNumberFormat="0" applyFont="0" applyAlignment="0" applyProtection="0"/>
    <xf numFmtId="0" fontId="19" fillId="8" borderId="59" applyNumberFormat="0" applyFont="0" applyAlignment="0" applyProtection="0"/>
    <xf numFmtId="0" fontId="19" fillId="8" borderId="59" applyNumberFormat="0" applyFont="0" applyAlignment="0" applyProtection="0"/>
    <xf numFmtId="0" fontId="49" fillId="0" borderId="60" applyNumberFormat="0" applyFill="0" applyAlignment="0" applyProtection="0"/>
    <xf numFmtId="0" fontId="49" fillId="0" borderId="60" applyNumberFormat="0" applyFill="0" applyAlignment="0" applyProtection="0"/>
    <xf numFmtId="0" fontId="49" fillId="0" borderId="60" applyNumberFormat="0" applyFill="0" applyAlignment="0" applyProtection="0"/>
    <xf numFmtId="0" fontId="12" fillId="0" borderId="27" applyProtection="0">
      <alignment horizontal="center"/>
    </xf>
    <xf numFmtId="0" fontId="12" fillId="0" borderId="0" applyProtection="0"/>
    <xf numFmtId="4" fontId="12" fillId="0" borderId="8" applyProtection="0"/>
    <xf numFmtId="171" fontId="12" fillId="0" borderId="8"/>
    <xf numFmtId="1" fontId="12" fillId="0" borderId="0">
      <alignment horizontal="center" vertical="center"/>
      <protection locked="0"/>
    </xf>
    <xf numFmtId="1" fontId="19" fillId="0" borderId="0">
      <alignment horizontal="center" vertical="center"/>
      <protection locked="0"/>
    </xf>
    <xf numFmtId="1" fontId="19" fillId="0" borderId="0">
      <alignment horizontal="center" vertical="center"/>
      <protection locked="0"/>
    </xf>
    <xf numFmtId="1" fontId="19" fillId="0" borderId="0">
      <alignment horizontal="center" vertical="center"/>
      <protection locked="0"/>
    </xf>
    <xf numFmtId="0" fontId="50" fillId="10" borderId="0" applyNumberFormat="0" applyBorder="0" applyAlignment="0" applyProtection="0"/>
    <xf numFmtId="0" fontId="50" fillId="10" borderId="0" applyNumberFormat="0" applyBorder="0" applyAlignment="0" applyProtection="0"/>
    <xf numFmtId="0" fontId="50" fillId="10" borderId="0" applyNumberFormat="0" applyBorder="0" applyAlignment="0" applyProtection="0"/>
    <xf numFmtId="0" fontId="26" fillId="0" borderId="0"/>
    <xf numFmtId="4" fontId="13" fillId="0" borderId="0" applyFill="0" applyBorder="0" applyProtection="0">
      <alignment horizontal="left"/>
    </xf>
    <xf numFmtId="4" fontId="51" fillId="0" borderId="0" applyFill="0" applyBorder="0" applyProtection="0"/>
    <xf numFmtId="4" fontId="52" fillId="0" borderId="0" applyFill="0" applyBorder="0" applyProtection="0"/>
    <xf numFmtId="4" fontId="53" fillId="0" borderId="0" applyFill="0" applyProtection="0"/>
    <xf numFmtId="4" fontId="54" fillId="0" borderId="0" applyFill="0" applyBorder="0" applyProtection="0"/>
    <xf numFmtId="4" fontId="53" fillId="0" borderId="0" applyFill="0" applyBorder="0" applyProtection="0"/>
    <xf numFmtId="0" fontId="55" fillId="18" borderId="0">
      <alignment horizontal="left"/>
    </xf>
    <xf numFmtId="0" fontId="56" fillId="19" borderId="0"/>
    <xf numFmtId="0" fontId="11" fillId="0" borderId="0"/>
    <xf numFmtId="0" fontId="11" fillId="0" borderId="0"/>
    <xf numFmtId="0" fontId="11" fillId="0" borderId="0"/>
    <xf numFmtId="0" fontId="20" fillId="0" borderId="0"/>
    <xf numFmtId="49" fontId="57" fillId="0" borderId="0" applyFill="0" applyBorder="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49" fontId="17" fillId="0" borderId="18" applyNumberFormat="0" applyBorder="0">
      <alignment horizontal="left" vertical="center"/>
    </xf>
    <xf numFmtId="0" fontId="55" fillId="0" borderId="0"/>
    <xf numFmtId="0" fontId="59" fillId="20" borderId="31">
      <alignment vertical="center"/>
    </xf>
    <xf numFmtId="0" fontId="60" fillId="12" borderId="61" applyNumberFormat="0" applyAlignment="0" applyProtection="0"/>
    <xf numFmtId="0" fontId="60" fillId="12" borderId="61" applyNumberFormat="0" applyAlignment="0" applyProtection="0"/>
    <xf numFmtId="0" fontId="60" fillId="12" borderId="61" applyNumberFormat="0" applyAlignment="0" applyProtection="0"/>
    <xf numFmtId="0" fontId="61" fillId="9" borderId="61" applyNumberFormat="0" applyAlignment="0" applyProtection="0"/>
    <xf numFmtId="0" fontId="61" fillId="9" borderId="61" applyNumberFormat="0" applyAlignment="0" applyProtection="0"/>
    <xf numFmtId="0" fontId="61" fillId="9" borderId="61" applyNumberFormat="0" applyAlignment="0" applyProtection="0"/>
    <xf numFmtId="0" fontId="62" fillId="9" borderId="62" applyNumberFormat="0" applyAlignment="0" applyProtection="0"/>
    <xf numFmtId="0" fontId="62" fillId="9" borderId="62" applyNumberFormat="0" applyAlignment="0" applyProtection="0"/>
    <xf numFmtId="0" fontId="62" fillId="9" borderId="62" applyNumberFormat="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172" fontId="22" fillId="0" borderId="0" applyFont="0" applyFill="0" applyBorder="0" applyAlignment="0" applyProtection="0"/>
    <xf numFmtId="173" fontId="22"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9" fillId="0" borderId="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9" fillId="0" borderId="0"/>
    <xf numFmtId="0" fontId="19" fillId="0" borderId="0"/>
    <xf numFmtId="0" fontId="9" fillId="0" borderId="0"/>
    <xf numFmtId="0" fontId="9" fillId="0" borderId="0"/>
    <xf numFmtId="0" fontId="9" fillId="0" borderId="0"/>
    <xf numFmtId="0" fontId="20" fillId="0" borderId="0"/>
    <xf numFmtId="0" fontId="67" fillId="0" borderId="0"/>
    <xf numFmtId="0" fontId="9" fillId="0" borderId="0"/>
    <xf numFmtId="0" fontId="9" fillId="0" borderId="0"/>
    <xf numFmtId="0" fontId="9" fillId="0" borderId="0"/>
    <xf numFmtId="41" fontId="9" fillId="0" borderId="0" applyFont="0" applyFill="0" applyBorder="0" applyAlignment="0" applyProtection="0"/>
    <xf numFmtId="41" fontId="9" fillId="0" borderId="0" applyFont="0" applyFill="0" applyBorder="0" applyAlignment="0" applyProtection="0"/>
    <xf numFmtId="41" fontId="9" fillId="0" borderId="0" applyFont="0" applyFill="0" applyBorder="0" applyAlignment="0" applyProtection="0"/>
    <xf numFmtId="0" fontId="21" fillId="0" borderId="0"/>
    <xf numFmtId="0" fontId="20" fillId="0" borderId="0"/>
    <xf numFmtId="0" fontId="20" fillId="0" borderId="0"/>
    <xf numFmtId="0" fontId="20" fillId="0" borderId="0"/>
    <xf numFmtId="0" fontId="20" fillId="0" borderId="0"/>
    <xf numFmtId="0" fontId="21" fillId="0" borderId="0"/>
    <xf numFmtId="0" fontId="21" fillId="0" borderId="0"/>
    <xf numFmtId="0" fontId="21" fillId="0" borderId="0"/>
    <xf numFmtId="0" fontId="20" fillId="0" borderId="0"/>
    <xf numFmtId="0" fontId="21" fillId="0" borderId="0"/>
    <xf numFmtId="0" fontId="20" fillId="0" borderId="0"/>
    <xf numFmtId="0" fontId="20" fillId="0" borderId="0"/>
    <xf numFmtId="0" fontId="20" fillId="0" borderId="0"/>
    <xf numFmtId="0" fontId="21" fillId="0" borderId="0"/>
    <xf numFmtId="0" fontId="21" fillId="0" borderId="0"/>
    <xf numFmtId="0" fontId="20" fillId="0" borderId="0"/>
    <xf numFmtId="0" fontId="21" fillId="0" borderId="0"/>
    <xf numFmtId="0" fontId="20" fillId="0" borderId="0"/>
    <xf numFmtId="0" fontId="21" fillId="0" borderId="0"/>
    <xf numFmtId="0" fontId="21" fillId="0" borderId="0"/>
    <xf numFmtId="0" fontId="20" fillId="0" borderId="0"/>
    <xf numFmtId="0" fontId="21" fillId="0" borderId="0"/>
    <xf numFmtId="0" fontId="21" fillId="0" borderId="0"/>
    <xf numFmtId="0" fontId="21" fillId="0" borderId="0"/>
    <xf numFmtId="0" fontId="21" fillId="0" borderId="0"/>
    <xf numFmtId="41" fontId="9" fillId="0" borderId="0" applyFont="0" applyFill="0" applyBorder="0" applyAlignment="0" applyProtection="0"/>
    <xf numFmtId="41" fontId="9" fillId="0" borderId="0" applyFont="0" applyFill="0" applyBorder="0" applyAlignment="0" applyProtection="0"/>
    <xf numFmtId="41"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41" fontId="9" fillId="0" borderId="0" applyFont="0" applyFill="0" applyBorder="0" applyAlignment="0" applyProtection="0"/>
    <xf numFmtId="41" fontId="9" fillId="0" borderId="0" applyFont="0" applyFill="0" applyBorder="0" applyAlignment="0" applyProtection="0"/>
    <xf numFmtId="41" fontId="9" fillId="0" borderId="0" applyFont="0" applyFill="0" applyBorder="0" applyAlignment="0" applyProtection="0"/>
    <xf numFmtId="0" fontId="20" fillId="0" borderId="0"/>
    <xf numFmtId="0" fontId="21" fillId="0" borderId="0"/>
    <xf numFmtId="0" fontId="20" fillId="0" borderId="0"/>
    <xf numFmtId="0" fontId="20" fillId="0" borderId="0"/>
    <xf numFmtId="0" fontId="20" fillId="0" borderId="0"/>
    <xf numFmtId="0" fontId="21" fillId="0" borderId="0"/>
    <xf numFmtId="0" fontId="21" fillId="0" borderId="0"/>
    <xf numFmtId="0" fontId="20" fillId="0" borderId="0"/>
    <xf numFmtId="0" fontId="21" fillId="0" borderId="0"/>
    <xf numFmtId="0" fontId="21" fillId="0" borderId="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2"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2" fillId="0" borderId="0" applyProtection="0"/>
    <xf numFmtId="0" fontId="21" fillId="0" borderId="0"/>
    <xf numFmtId="0" fontId="9" fillId="0" borderId="0"/>
    <xf numFmtId="0" fontId="9" fillId="0" borderId="0"/>
    <xf numFmtId="0" fontId="9" fillId="0" borderId="0"/>
    <xf numFmtId="41" fontId="9" fillId="0" borderId="0" applyFont="0" applyFill="0" applyBorder="0" applyAlignment="0" applyProtection="0"/>
    <xf numFmtId="41" fontId="9" fillId="0" borderId="0" applyFont="0" applyFill="0" applyBorder="0" applyAlignment="0" applyProtection="0"/>
    <xf numFmtId="41" fontId="9" fillId="0" borderId="0" applyFont="0" applyFill="0" applyBorder="0" applyAlignment="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19" fillId="0" borderId="0" applyProtection="0"/>
    <xf numFmtId="0" fontId="21" fillId="0" borderId="0"/>
    <xf numFmtId="0" fontId="21" fillId="0" borderId="0"/>
    <xf numFmtId="0" fontId="20" fillId="0" borderId="0"/>
    <xf numFmtId="0" fontId="9" fillId="0" borderId="0"/>
    <xf numFmtId="0" fontId="9" fillId="0" borderId="0"/>
    <xf numFmtId="0" fontId="9" fillId="0" borderId="0"/>
    <xf numFmtId="41" fontId="9" fillId="0" borderId="0" applyFont="0" applyFill="0" applyBorder="0" applyAlignment="0" applyProtection="0"/>
    <xf numFmtId="41" fontId="9" fillId="0" borderId="0" applyFont="0" applyFill="0" applyBorder="0" applyAlignment="0" applyProtection="0"/>
    <xf numFmtId="41" fontId="9" fillId="0" borderId="0" applyFont="0" applyFill="0" applyBorder="0" applyAlignment="0" applyProtection="0"/>
    <xf numFmtId="9" fontId="9" fillId="24" borderId="0"/>
    <xf numFmtId="9" fontId="9" fillId="24" borderId="0"/>
    <xf numFmtId="9" fontId="9" fillId="24" borderId="0"/>
    <xf numFmtId="9" fontId="9" fillId="24" borderId="0"/>
    <xf numFmtId="0" fontId="9" fillId="0" borderId="0"/>
    <xf numFmtId="0" fontId="67" fillId="0" borderId="0"/>
    <xf numFmtId="0" fontId="68" fillId="25" borderId="0" applyNumberFormat="0" applyBorder="0" applyAlignment="0" applyProtection="0"/>
    <xf numFmtId="0" fontId="68" fillId="16" borderId="0" applyNumberFormat="0" applyBorder="0" applyAlignment="0" applyProtection="0"/>
    <xf numFmtId="0" fontId="68" fillId="10" borderId="0" applyNumberFormat="0" applyBorder="0" applyAlignment="0" applyProtection="0"/>
    <xf numFmtId="0" fontId="68" fillId="26" borderId="0" applyNumberFormat="0" applyBorder="0" applyAlignment="0" applyProtection="0"/>
    <xf numFmtId="0" fontId="68" fillId="6" borderId="0" applyNumberFormat="0" applyBorder="0" applyAlignment="0" applyProtection="0"/>
    <xf numFmtId="0" fontId="68" fillId="5" borderId="0" applyNumberFormat="0" applyBorder="0" applyAlignment="0" applyProtection="0"/>
    <xf numFmtId="0" fontId="68" fillId="13" borderId="0" applyNumberFormat="0" applyBorder="0" applyAlignment="0" applyProtection="0"/>
    <xf numFmtId="0" fontId="68" fillId="7" borderId="0" applyNumberFormat="0" applyBorder="0" applyAlignment="0" applyProtection="0"/>
    <xf numFmtId="0" fontId="68" fillId="27" borderId="0" applyNumberFormat="0" applyBorder="0" applyAlignment="0" applyProtection="0"/>
    <xf numFmtId="0" fontId="68" fillId="26" borderId="0" applyNumberFormat="0" applyBorder="0" applyAlignment="0" applyProtection="0"/>
    <xf numFmtId="0" fontId="68" fillId="13" borderId="0" applyNumberFormat="0" applyBorder="0" applyAlignment="0" applyProtection="0"/>
    <xf numFmtId="0" fontId="68" fillId="28" borderId="0" applyNumberFormat="0" applyBorder="0" applyAlignment="0" applyProtection="0"/>
    <xf numFmtId="0" fontId="69" fillId="29" borderId="0" applyNumberFormat="0" applyBorder="0" applyAlignment="0" applyProtection="0"/>
    <xf numFmtId="0" fontId="69" fillId="7" borderId="0" applyNumberFormat="0" applyBorder="0" applyAlignment="0" applyProtection="0"/>
    <xf numFmtId="0" fontId="69" fillId="27" borderId="0" applyNumberFormat="0" applyBorder="0" applyAlignment="0" applyProtection="0"/>
    <xf numFmtId="0" fontId="69" fillId="30" borderId="0" applyNumberFormat="0" applyBorder="0" applyAlignment="0" applyProtection="0"/>
    <xf numFmtId="0" fontId="69" fillId="14" borderId="0" applyNumberFormat="0" applyBorder="0" applyAlignment="0" applyProtection="0"/>
    <xf numFmtId="0" fontId="69" fillId="31" borderId="0" applyNumberFormat="0" applyBorder="0" applyAlignment="0" applyProtection="0"/>
    <xf numFmtId="176" fontId="9" fillId="0" borderId="0" applyFont="0" applyFill="0" applyBorder="0" applyAlignment="0" applyProtection="0"/>
    <xf numFmtId="177" fontId="21" fillId="0" borderId="0" applyFont="0" applyFill="0" applyBorder="0" applyAlignment="0" applyProtection="0"/>
    <xf numFmtId="178" fontId="70" fillId="0" borderId="0" applyFont="0" applyFill="0" applyBorder="0" applyAlignment="0" applyProtection="0"/>
    <xf numFmtId="179" fontId="70" fillId="0" borderId="0" applyFont="0" applyFill="0" applyBorder="0" applyAlignment="0" applyProtection="0"/>
    <xf numFmtId="167" fontId="70" fillId="0" borderId="0" applyFont="0" applyFill="0" applyBorder="0" applyAlignment="0" applyProtection="0"/>
    <xf numFmtId="168" fontId="70" fillId="0" borderId="0" applyFont="0" applyFill="0" applyBorder="0" applyAlignment="0" applyProtection="0"/>
    <xf numFmtId="180" fontId="71" fillId="32" borderId="64" applyProtection="0">
      <alignment vertical="center"/>
    </xf>
    <xf numFmtId="0" fontId="72" fillId="0" borderId="0" applyNumberFormat="0" applyFill="0" applyBorder="0" applyAlignment="0" applyProtection="0"/>
    <xf numFmtId="49" fontId="73" fillId="0" borderId="65" applyNumberFormat="0" applyFont="0" applyAlignment="0">
      <alignment horizontal="left" vertical="center" wrapText="1"/>
    </xf>
    <xf numFmtId="0" fontId="74" fillId="0" borderId="0" applyNumberFormat="0" applyFill="0" applyBorder="0" applyAlignment="0"/>
    <xf numFmtId="0" fontId="75" fillId="0" borderId="0" applyNumberFormat="0" applyFill="0" applyBorder="0" applyAlignment="0" applyProtection="0"/>
    <xf numFmtId="181" fontId="76" fillId="0" borderId="0" applyNumberFormat="0" applyFill="0" applyBorder="0" applyAlignment="0"/>
    <xf numFmtId="0" fontId="77" fillId="0" borderId="0"/>
    <xf numFmtId="0" fontId="9" fillId="0" borderId="0" applyFill="0" applyBorder="0" applyAlignment="0"/>
    <xf numFmtId="0" fontId="9" fillId="0" borderId="0" applyFill="0" applyBorder="0" applyAlignment="0"/>
    <xf numFmtId="0" fontId="9" fillId="0" borderId="0" applyFill="0" applyBorder="0" applyAlignment="0"/>
    <xf numFmtId="0" fontId="9" fillId="0" borderId="0" applyFill="0" applyBorder="0" applyAlignment="0"/>
    <xf numFmtId="182" fontId="21" fillId="0" borderId="0" applyFill="0" applyBorder="0" applyAlignment="0"/>
    <xf numFmtId="183" fontId="21" fillId="0" borderId="0" applyFill="0" applyBorder="0" applyAlignment="0"/>
    <xf numFmtId="184" fontId="9" fillId="0" borderId="0" applyFill="0" applyBorder="0" applyAlignment="0"/>
    <xf numFmtId="184" fontId="9" fillId="0" borderId="0" applyFill="0" applyBorder="0" applyAlignment="0"/>
    <xf numFmtId="184" fontId="9" fillId="0" borderId="0" applyFill="0" applyBorder="0" applyAlignment="0"/>
    <xf numFmtId="184" fontId="9" fillId="0" borderId="0" applyFill="0" applyBorder="0" applyAlignment="0"/>
    <xf numFmtId="185" fontId="9" fillId="0" borderId="0" applyFill="0" applyBorder="0" applyAlignment="0"/>
    <xf numFmtId="185" fontId="9" fillId="0" borderId="0" applyFill="0" applyBorder="0" applyAlignment="0"/>
    <xf numFmtId="185" fontId="9" fillId="0" borderId="0" applyFill="0" applyBorder="0" applyAlignment="0"/>
    <xf numFmtId="185" fontId="9" fillId="0" borderId="0" applyFill="0" applyBorder="0" applyAlignment="0"/>
    <xf numFmtId="186" fontId="21" fillId="0" borderId="0" applyFill="0" applyBorder="0" applyAlignment="0"/>
    <xf numFmtId="187" fontId="21" fillId="0" borderId="0" applyFill="0" applyBorder="0" applyAlignment="0"/>
    <xf numFmtId="182" fontId="21" fillId="0" borderId="0" applyFill="0" applyBorder="0" applyAlignment="0"/>
    <xf numFmtId="180" fontId="78" fillId="0" borderId="64" applyProtection="0">
      <alignment horizontal="right" vertical="center"/>
    </xf>
    <xf numFmtId="5" fontId="79" fillId="0" borderId="66" applyNumberFormat="0" applyFont="0" applyAlignment="0" applyProtection="0"/>
    <xf numFmtId="188" fontId="80" fillId="0" borderId="0"/>
    <xf numFmtId="188" fontId="80" fillId="0" borderId="0"/>
    <xf numFmtId="188" fontId="80" fillId="0" borderId="0"/>
    <xf numFmtId="188" fontId="80" fillId="0" borderId="0"/>
    <xf numFmtId="188" fontId="80" fillId="0" borderId="0"/>
    <xf numFmtId="188" fontId="80" fillId="0" borderId="0"/>
    <xf numFmtId="188" fontId="80" fillId="0" borderId="0"/>
    <xf numFmtId="188" fontId="80" fillId="0" borderId="0"/>
    <xf numFmtId="41" fontId="9" fillId="0" borderId="0" applyFont="0" applyFill="0" applyBorder="0" applyAlignment="0" applyProtection="0"/>
    <xf numFmtId="186" fontId="21" fillId="0" borderId="0" applyFont="0" applyFill="0" applyBorder="0" applyAlignment="0" applyProtection="0"/>
    <xf numFmtId="43" fontId="9" fillId="0" borderId="0" applyFont="0" applyFill="0" applyBorder="0" applyAlignment="0" applyProtection="0"/>
    <xf numFmtId="189" fontId="81" fillId="0" borderId="0" applyFont="0" applyFill="0" applyBorder="0" applyAlignment="0" applyProtection="0"/>
    <xf numFmtId="190" fontId="81" fillId="0" borderId="0" applyFont="0" applyFill="0" applyBorder="0" applyAlignment="0" applyProtection="0"/>
    <xf numFmtId="191" fontId="9" fillId="0" borderId="0" applyFont="0" applyFill="0" applyBorder="0" applyAlignment="0" applyProtection="0"/>
    <xf numFmtId="182" fontId="21" fillId="0" borderId="0" applyFont="0" applyFill="0" applyBorder="0" applyAlignment="0" applyProtection="0"/>
    <xf numFmtId="192" fontId="9" fillId="0" borderId="0" applyFont="0" applyFill="0" applyBorder="0" applyAlignment="0" applyProtection="0"/>
    <xf numFmtId="3" fontId="82" fillId="0" borderId="0"/>
    <xf numFmtId="43" fontId="19" fillId="0" borderId="0" applyFont="0" applyFill="0" applyBorder="0" applyAlignment="0" applyProtection="0"/>
    <xf numFmtId="15" fontId="81" fillId="0" borderId="0" applyFont="0" applyFill="0" applyBorder="0" applyAlignment="0" applyProtection="0">
      <alignment horizontal="left"/>
    </xf>
    <xf numFmtId="14" fontId="83" fillId="0" borderId="0" applyFill="0" applyBorder="0" applyAlignment="0"/>
    <xf numFmtId="0" fontId="84" fillId="0" borderId="67" applyProtection="0">
      <alignment horizontal="center" vertical="top" wrapText="1"/>
    </xf>
    <xf numFmtId="193" fontId="81" fillId="0" borderId="0" applyFont="0" applyFill="0" applyBorder="0" applyProtection="0">
      <alignment horizontal="left"/>
    </xf>
    <xf numFmtId="182" fontId="85" fillId="0" borderId="0" applyFont="0" applyFill="0" applyBorder="0" applyAlignment="0" applyProtection="0">
      <protection locked="0"/>
    </xf>
    <xf numFmtId="39" fontId="20" fillId="0" borderId="0" applyFont="0" applyFill="0" applyBorder="0" applyAlignment="0" applyProtection="0"/>
    <xf numFmtId="194" fontId="86" fillId="0" borderId="0" applyFont="0" applyFill="0" applyBorder="0" applyAlignment="0"/>
    <xf numFmtId="186" fontId="21" fillId="0" borderId="0" applyFill="0" applyBorder="0" applyAlignment="0"/>
    <xf numFmtId="182" fontId="21" fillId="0" borderId="0" applyFill="0" applyBorder="0" applyAlignment="0"/>
    <xf numFmtId="186" fontId="21" fillId="0" borderId="0" applyFill="0" applyBorder="0" applyAlignment="0"/>
    <xf numFmtId="187" fontId="21" fillId="0" borderId="0" applyFill="0" applyBorder="0" applyAlignment="0"/>
    <xf numFmtId="182" fontId="21" fillId="0" borderId="0" applyFill="0" applyBorder="0" applyAlignment="0"/>
    <xf numFmtId="0" fontId="87" fillId="20" borderId="21"/>
    <xf numFmtId="0" fontId="12" fillId="0" borderId="0" applyProtection="0"/>
    <xf numFmtId="38" fontId="87" fillId="2" borderId="0" applyNumberFormat="0" applyBorder="0" applyAlignment="0" applyProtection="0"/>
    <xf numFmtId="0" fontId="88" fillId="0" borderId="0"/>
    <xf numFmtId="4" fontId="19" fillId="0" borderId="0" applyFont="0" applyFill="0" applyBorder="0" applyAlignment="0" applyProtection="0"/>
    <xf numFmtId="4" fontId="19" fillId="0" borderId="0" applyFont="0" applyFill="0" applyBorder="0" applyAlignment="0" applyProtection="0"/>
    <xf numFmtId="4" fontId="19" fillId="0" borderId="0" applyFont="0" applyFill="0" applyBorder="0" applyAlignment="0" applyProtection="0"/>
    <xf numFmtId="4" fontId="19" fillId="0" borderId="0" applyFont="0" applyFill="0" applyBorder="0" applyAlignment="0" applyProtection="0"/>
    <xf numFmtId="0" fontId="89" fillId="4" borderId="0"/>
    <xf numFmtId="0" fontId="90" fillId="0" borderId="0">
      <alignment horizontal="left"/>
    </xf>
    <xf numFmtId="0" fontId="91" fillId="0" borderId="31" applyNumberFormat="0" applyAlignment="0" applyProtection="0">
      <alignment horizontal="left" vertical="center"/>
    </xf>
    <xf numFmtId="0" fontId="91" fillId="0" borderId="23">
      <alignment horizontal="left" vertical="center"/>
    </xf>
    <xf numFmtId="0" fontId="66" fillId="0" borderId="11"/>
    <xf numFmtId="0" fontId="92" fillId="0" borderId="0"/>
    <xf numFmtId="0" fontId="93"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94" fillId="0" borderId="0" applyNumberFormat="0" applyFill="0" applyBorder="0" applyAlignment="0" applyProtection="0">
      <alignment vertical="top"/>
      <protection locked="0"/>
    </xf>
    <xf numFmtId="0" fontId="95" fillId="16" borderId="0" applyNumberFormat="0" applyBorder="0" applyAlignment="0" applyProtection="0"/>
    <xf numFmtId="0" fontId="21" fillId="0" borderId="0"/>
    <xf numFmtId="37" fontId="96" fillId="0" borderId="0" applyFill="0" applyBorder="0" applyAlignment="0">
      <protection locked="0"/>
    </xf>
    <xf numFmtId="195" fontId="96" fillId="0" borderId="7" applyFill="0" applyBorder="0" applyAlignment="0">
      <alignment horizontal="center"/>
      <protection locked="0"/>
    </xf>
    <xf numFmtId="10" fontId="87" fillId="33" borderId="21" applyNumberFormat="0" applyBorder="0" applyAlignment="0" applyProtection="0"/>
    <xf numFmtId="182" fontId="96" fillId="0" borderId="0" applyFill="0" applyBorder="0" applyAlignment="0">
      <protection locked="0"/>
    </xf>
    <xf numFmtId="194" fontId="96" fillId="0" borderId="0" applyFill="0" applyBorder="0" applyAlignment="0" applyProtection="0">
      <protection locked="0"/>
    </xf>
    <xf numFmtId="0" fontId="97" fillId="34" borderId="64" applyAlignment="0">
      <protection locked="0"/>
    </xf>
    <xf numFmtId="0" fontId="76" fillId="0" borderId="0"/>
    <xf numFmtId="0" fontId="98" fillId="17" borderId="54" applyNumberFormat="0" applyAlignment="0" applyProtection="0"/>
    <xf numFmtId="186" fontId="21" fillId="0" borderId="0" applyFill="0" applyBorder="0" applyAlignment="0"/>
    <xf numFmtId="182" fontId="21" fillId="0" borderId="0" applyFill="0" applyBorder="0" applyAlignment="0"/>
    <xf numFmtId="186" fontId="21" fillId="0" borderId="0" applyFill="0" applyBorder="0" applyAlignment="0"/>
    <xf numFmtId="187" fontId="21" fillId="0" borderId="0" applyFill="0" applyBorder="0" applyAlignment="0"/>
    <xf numFmtId="182" fontId="21" fillId="0" borderId="0" applyFill="0" applyBorder="0" applyAlignment="0"/>
    <xf numFmtId="168" fontId="99" fillId="0" borderId="0" applyFont="0" applyFill="0" applyBorder="0" applyAlignment="0" applyProtection="0"/>
    <xf numFmtId="0" fontId="100" fillId="0" borderId="63"/>
    <xf numFmtId="196" fontId="101" fillId="0" borderId="0" applyFont="0" applyFill="0" applyBorder="0" applyAlignment="0" applyProtection="0"/>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2" fillId="35" borderId="0">
      <alignment horizontal="center" vertical="center" wrapText="1"/>
    </xf>
    <xf numFmtId="0" fontId="103" fillId="0" borderId="0">
      <alignment horizontal="left" vertical="top" wrapText="1"/>
    </xf>
    <xf numFmtId="0" fontId="104" fillId="0" borderId="0" applyNumberFormat="0"/>
    <xf numFmtId="0" fontId="105" fillId="12" borderId="0" applyNumberFormat="0" applyBorder="0" applyAlignment="0" applyProtection="0"/>
    <xf numFmtId="37" fontId="106" fillId="0" borderId="0"/>
    <xf numFmtId="180" fontId="107" fillId="0" borderId="64">
      <alignment vertical="center"/>
      <protection locked="0"/>
    </xf>
    <xf numFmtId="197" fontId="108" fillId="0" borderId="0"/>
    <xf numFmtId="0" fontId="19" fillId="0" borderId="0" applyNumberFormat="0" applyFill="0" applyBorder="0" applyAlignment="0" applyProtection="0"/>
    <xf numFmtId="181" fontId="109" fillId="0" borderId="0" applyFill="0" applyBorder="0" applyAlignment="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xf numFmtId="0" fontId="64" fillId="0" borderId="0"/>
    <xf numFmtId="0" fontId="64" fillId="0" borderId="0"/>
    <xf numFmtId="0" fontId="64" fillId="0" borderId="0"/>
    <xf numFmtId="0" fontId="64" fillId="0" borderId="0"/>
    <xf numFmtId="0" fontId="110" fillId="0" borderId="0"/>
    <xf numFmtId="0" fontId="111" fillId="0" borderId="0"/>
    <xf numFmtId="180" fontId="71" fillId="34" borderId="64" applyProtection="0">
      <alignment vertical="center" wrapText="1"/>
    </xf>
    <xf numFmtId="0" fontId="9" fillId="0" borderId="0" applyFont="0" applyFill="0" applyBorder="0" applyAlignment="0" applyProtection="0"/>
    <xf numFmtId="0" fontId="9" fillId="0" borderId="0" applyFont="0" applyFill="0" applyBorder="0" applyAlignment="0" applyProtection="0"/>
    <xf numFmtId="169" fontId="9" fillId="0" borderId="0" applyFont="0" applyFill="0" applyBorder="0" applyAlignment="0" applyProtection="0"/>
    <xf numFmtId="4" fontId="21" fillId="0" borderId="0" applyFont="0" applyFill="0" applyBorder="0" applyAlignment="0" applyProtection="0"/>
    <xf numFmtId="187" fontId="86" fillId="0" borderId="12" applyFont="0" applyFill="0" applyBorder="0" applyAlignment="0" applyProtection="0">
      <alignment horizontal="right"/>
    </xf>
    <xf numFmtId="198" fontId="81" fillId="0" borderId="0" applyFont="0" applyFill="0" applyBorder="0" applyAlignment="0" applyProtection="0"/>
    <xf numFmtId="199" fontId="81" fillId="0" borderId="0" applyFont="0" applyFill="0" applyBorder="0" applyAlignment="0" applyProtection="0"/>
    <xf numFmtId="185" fontId="9" fillId="0" borderId="0" applyFont="0" applyFill="0" applyBorder="0" applyAlignment="0" applyProtection="0"/>
    <xf numFmtId="185" fontId="9" fillId="0" borderId="0" applyFont="0" applyFill="0" applyBorder="0" applyAlignment="0" applyProtection="0"/>
    <xf numFmtId="185" fontId="9" fillId="0" borderId="0" applyFont="0" applyFill="0" applyBorder="0" applyAlignment="0" applyProtection="0"/>
    <xf numFmtId="185" fontId="9" fillId="0" borderId="0" applyFont="0" applyFill="0" applyBorder="0" applyAlignment="0" applyProtection="0"/>
    <xf numFmtId="200" fontId="9" fillId="0" borderId="0" applyFont="0" applyFill="0" applyBorder="0" applyAlignment="0" applyProtection="0"/>
    <xf numFmtId="200" fontId="9" fillId="0" borderId="0" applyFont="0" applyFill="0" applyBorder="0" applyAlignment="0" applyProtection="0"/>
    <xf numFmtId="200" fontId="9" fillId="0" borderId="0" applyFont="0" applyFill="0" applyBorder="0" applyAlignment="0" applyProtection="0"/>
    <xf numFmtId="200" fontId="9" fillId="0" borderId="0" applyFont="0" applyFill="0" applyBorder="0" applyAlignment="0" applyProtection="0"/>
    <xf numFmtId="10" fontId="9" fillId="0" borderId="0" applyFont="0" applyFill="0" applyBorder="0" applyAlignment="0" applyProtection="0"/>
    <xf numFmtId="10" fontId="9" fillId="0" borderId="0" applyFont="0" applyFill="0" applyBorder="0" applyAlignment="0" applyProtection="0"/>
    <xf numFmtId="10" fontId="9" fillId="0" borderId="0" applyFont="0" applyFill="0" applyBorder="0" applyAlignment="0" applyProtection="0"/>
    <xf numFmtId="10" fontId="9" fillId="0" borderId="0" applyFont="0" applyFill="0" applyBorder="0" applyAlignment="0" applyProtection="0"/>
    <xf numFmtId="201" fontId="112" fillId="0" borderId="0" applyFont="0" applyFill="0" applyBorder="0" applyAlignment="0" applyProtection="0"/>
    <xf numFmtId="202" fontId="112" fillId="0" borderId="0" applyFont="0" applyFill="0" applyBorder="0" applyAlignment="0" applyProtection="0"/>
    <xf numFmtId="10" fontId="81" fillId="0" borderId="0" applyFont="0" applyFill="0" applyBorder="0" applyAlignment="0" applyProtection="0"/>
    <xf numFmtId="0" fontId="113" fillId="0" borderId="14"/>
    <xf numFmtId="0" fontId="114" fillId="0" borderId="0"/>
    <xf numFmtId="0" fontId="107" fillId="0" borderId="64">
      <alignment vertical="center" wrapText="1"/>
      <protection locked="0"/>
    </xf>
    <xf numFmtId="0" fontId="115" fillId="0" borderId="0">
      <alignment horizontal="justify" vertical="top" wrapText="1"/>
    </xf>
    <xf numFmtId="0" fontId="116" fillId="0" borderId="64">
      <alignment horizontal="justify" vertical="center" wrapText="1"/>
      <protection locked="0"/>
    </xf>
    <xf numFmtId="0" fontId="87" fillId="2" borderId="21"/>
    <xf numFmtId="186" fontId="21" fillId="0" borderId="0" applyFill="0" applyBorder="0" applyAlignment="0"/>
    <xf numFmtId="182" fontId="21" fillId="0" borderId="0" applyFill="0" applyBorder="0" applyAlignment="0"/>
    <xf numFmtId="186" fontId="21" fillId="0" borderId="0" applyFill="0" applyBorder="0" applyAlignment="0"/>
    <xf numFmtId="187" fontId="21" fillId="0" borderId="0" applyFill="0" applyBorder="0" applyAlignment="0"/>
    <xf numFmtId="182" fontId="21" fillId="0" borderId="0" applyFill="0" applyBorder="0" applyAlignment="0"/>
    <xf numFmtId="3" fontId="73" fillId="0" borderId="21" applyFill="0">
      <alignment horizontal="right" vertical="center"/>
    </xf>
    <xf numFmtId="0" fontId="73" fillId="0" borderId="21">
      <alignment horizontal="left" vertical="center" wrapText="1"/>
    </xf>
    <xf numFmtId="38" fontId="81" fillId="36" borderId="0" applyNumberFormat="0" applyFont="0" applyBorder="0" applyAlignment="0" applyProtection="0"/>
    <xf numFmtId="0" fontId="117" fillId="0" borderId="0" applyNumberFormat="0"/>
    <xf numFmtId="0" fontId="55" fillId="0" borderId="0"/>
    <xf numFmtId="180" fontId="118" fillId="37" borderId="64" applyProtection="0">
      <alignment vertical="center"/>
    </xf>
    <xf numFmtId="0" fontId="119" fillId="10" borderId="0" applyNumberFormat="0" applyBorder="0" applyAlignment="0" applyProtection="0"/>
    <xf numFmtId="0" fontId="120" fillId="0" borderId="0"/>
    <xf numFmtId="0" fontId="100" fillId="0" borderId="0"/>
    <xf numFmtId="38" fontId="121" fillId="0" borderId="0" applyFill="0" applyBorder="0" applyAlignment="0" applyProtection="0"/>
    <xf numFmtId="201" fontId="122" fillId="0" borderId="0" applyFill="0" applyBorder="0" applyAlignment="0" applyProtection="0"/>
    <xf numFmtId="203" fontId="46" fillId="0" borderId="23">
      <alignment vertical="top" wrapText="1"/>
      <protection locked="0"/>
    </xf>
    <xf numFmtId="49" fontId="83" fillId="0" borderId="0" applyFill="0" applyBorder="0" applyAlignment="0"/>
    <xf numFmtId="204" fontId="9" fillId="0" borderId="0" applyFill="0" applyBorder="0" applyAlignment="0"/>
    <xf numFmtId="204" fontId="9" fillId="0" borderId="0" applyFill="0" applyBorder="0" applyAlignment="0"/>
    <xf numFmtId="204" fontId="9" fillId="0" borderId="0" applyFill="0" applyBorder="0" applyAlignment="0"/>
    <xf numFmtId="204" fontId="9" fillId="0" borderId="0" applyFill="0" applyBorder="0" applyAlignment="0"/>
    <xf numFmtId="205" fontId="9" fillId="0" borderId="0" applyFill="0" applyBorder="0" applyAlignment="0"/>
    <xf numFmtId="205" fontId="9" fillId="0" borderId="0" applyFill="0" applyBorder="0" applyAlignment="0"/>
    <xf numFmtId="205" fontId="9" fillId="0" borderId="0" applyFill="0" applyBorder="0" applyAlignment="0"/>
    <xf numFmtId="205" fontId="9" fillId="0" borderId="0" applyFill="0" applyBorder="0" applyAlignment="0"/>
    <xf numFmtId="206" fontId="81" fillId="0" borderId="0" applyFont="0" applyFill="0" applyBorder="0" applyAlignment="0" applyProtection="0"/>
    <xf numFmtId="207" fontId="81" fillId="0" borderId="0" applyFont="0" applyFill="0" applyBorder="0" applyAlignment="0" applyProtection="0"/>
    <xf numFmtId="18" fontId="85" fillId="0" borderId="0" applyFont="0" applyFill="0" applyBorder="0" applyAlignment="0" applyProtection="0">
      <alignment horizontal="left"/>
    </xf>
    <xf numFmtId="38" fontId="81" fillId="0" borderId="68" applyNumberFormat="0" applyFont="0" applyFill="0" applyAlignment="0" applyProtection="0"/>
    <xf numFmtId="10" fontId="112" fillId="0" borderId="69" applyNumberFormat="0" applyFont="0" applyFill="0" applyAlignment="0" applyProtection="0"/>
    <xf numFmtId="0" fontId="123" fillId="5" borderId="61" applyNumberFormat="0" applyAlignment="0" applyProtection="0"/>
    <xf numFmtId="0" fontId="124" fillId="11" borderId="61" applyNumberFormat="0" applyAlignment="0" applyProtection="0"/>
    <xf numFmtId="180" fontId="125" fillId="38" borderId="64">
      <alignment horizontal="right" vertical="center"/>
      <protection locked="0"/>
    </xf>
    <xf numFmtId="0" fontId="126" fillId="11" borderId="62" applyNumberFormat="0" applyAlignment="0" applyProtection="0"/>
    <xf numFmtId="208" fontId="65" fillId="0" borderId="23" applyFont="0" applyFill="0" applyBorder="0" applyAlignment="0" applyProtection="0"/>
    <xf numFmtId="0" fontId="19" fillId="0" borderId="0"/>
    <xf numFmtId="0" fontId="19" fillId="0" borderId="0"/>
    <xf numFmtId="0" fontId="19" fillId="0" borderId="0"/>
    <xf numFmtId="3" fontId="84" fillId="0" borderId="0"/>
    <xf numFmtId="0" fontId="69" fillId="39" borderId="0" applyNumberFormat="0" applyBorder="0" applyAlignment="0" applyProtection="0"/>
    <xf numFmtId="0" fontId="69" fillId="21" borderId="0" applyNumberFormat="0" applyBorder="0" applyAlignment="0" applyProtection="0"/>
    <xf numFmtId="0" fontId="69" fillId="15" borderId="0" applyNumberFormat="0" applyBorder="0" applyAlignment="0" applyProtection="0"/>
    <xf numFmtId="0" fontId="69" fillId="30" borderId="0" applyNumberFormat="0" applyBorder="0" applyAlignment="0" applyProtection="0"/>
    <xf numFmtId="0" fontId="69" fillId="14" borderId="0" applyNumberFormat="0" applyBorder="0" applyAlignment="0" applyProtection="0"/>
    <xf numFmtId="0" fontId="69" fillId="22" borderId="0" applyNumberFormat="0" applyBorder="0" applyAlignment="0" applyProtection="0"/>
    <xf numFmtId="169" fontId="67" fillId="0" borderId="0" applyFont="0" applyFill="0" applyBorder="0" applyAlignment="0" applyProtection="0"/>
    <xf numFmtId="170" fontId="67" fillId="0" borderId="0" applyFont="0" applyFill="0" applyBorder="0" applyAlignment="0" applyProtection="0"/>
    <xf numFmtId="0" fontId="67" fillId="0" borderId="0" applyFont="0" applyFill="0" applyBorder="0" applyAlignment="0" applyProtection="0"/>
    <xf numFmtId="0" fontId="67" fillId="0" borderId="0" applyFont="0" applyFill="0" applyBorder="0" applyAlignment="0" applyProtection="0"/>
    <xf numFmtId="0" fontId="80" fillId="0" borderId="0"/>
    <xf numFmtId="0" fontId="80" fillId="0" borderId="0"/>
    <xf numFmtId="0" fontId="12" fillId="0" borderId="0"/>
    <xf numFmtId="0" fontId="64" fillId="0" borderId="0"/>
    <xf numFmtId="209" fontId="22" fillId="0" borderId="0" applyFont="0" applyFill="0" applyBorder="0" applyAlignment="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9" fillId="0" borderId="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49" fontId="12" fillId="0" borderId="21"/>
    <xf numFmtId="49" fontId="12" fillId="0" borderId="21"/>
    <xf numFmtId="49" fontId="12" fillId="0" borderId="21"/>
    <xf numFmtId="0" fontId="12" fillId="0" borderId="0"/>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9" fontId="12" fillId="0" borderId="0">
      <alignment horizontal="left"/>
    </xf>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0" fontId="12" fillId="0" borderId="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0" fontId="12" fillId="0" borderId="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0" fontId="12" fillId="0" borderId="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0" fontId="12" fillId="0" borderId="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0" fontId="12" fillId="0" borderId="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0" fontId="12" fillId="0" borderId="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0" fontId="12" fillId="0" borderId="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0" fontId="12" fillId="0" borderId="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0" fontId="10" fillId="0" borderId="0"/>
    <xf numFmtId="0" fontId="29"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 fontId="39" fillId="0" borderId="0" applyFill="0" applyBorder="0" applyProtection="0"/>
    <xf numFmtId="4" fontId="39" fillId="0" borderId="0" applyFill="0" applyBorder="0" applyProtection="0"/>
    <xf numFmtId="4" fontId="39" fillId="0" borderId="0" applyFill="0" applyBorder="0" applyProtection="0"/>
    <xf numFmtId="0" fontId="12" fillId="0" borderId="0" applyProtection="0"/>
    <xf numFmtId="0" fontId="12" fillId="0" borderId="0" applyProtection="0"/>
    <xf numFmtId="0" fontId="12" fillId="0" borderId="0" applyProtection="0"/>
    <xf numFmtId="0" fontId="12" fillId="0" borderId="0" applyNumberFormat="0" applyFill="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applyNumberFormat="0" applyAlignment="0"/>
    <xf numFmtId="0" fontId="12" fillId="8" borderId="59" applyNumberFormat="0" applyFont="0" applyAlignment="0" applyProtection="0"/>
    <xf numFmtId="0" fontId="12" fillId="8" borderId="59" applyNumberFormat="0" applyFont="0" applyAlignment="0" applyProtection="0"/>
    <xf numFmtId="0" fontId="12" fillId="8" borderId="59" applyNumberFormat="0" applyFont="0" applyAlignment="0" applyProtection="0"/>
    <xf numFmtId="0" fontId="12" fillId="8" borderId="59" applyNumberFormat="0" applyFont="0" applyAlignment="0" applyProtection="0"/>
    <xf numFmtId="0" fontId="12" fillId="8" borderId="59" applyNumberFormat="0" applyFont="0" applyAlignment="0" applyProtection="0"/>
    <xf numFmtId="0" fontId="12" fillId="8" borderId="59" applyNumberFormat="0" applyFont="0" applyAlignment="0" applyProtection="0"/>
    <xf numFmtId="0" fontId="12" fillId="8" borderId="59" applyNumberFormat="0" applyFont="0" applyAlignment="0" applyProtection="0"/>
    <xf numFmtId="0" fontId="12" fillId="8" borderId="59" applyNumberFormat="0" applyFont="0" applyAlignment="0" applyProtection="0"/>
    <xf numFmtId="0" fontId="12" fillId="8" borderId="59" applyNumberFormat="0" applyFont="0" applyAlignment="0" applyProtection="0"/>
    <xf numFmtId="1" fontId="12" fillId="0" borderId="0">
      <alignment horizontal="center" vertical="center"/>
      <protection locked="0"/>
    </xf>
    <xf numFmtId="1" fontId="12" fillId="0" borderId="0">
      <alignment horizontal="center" vertical="center"/>
      <protection locked="0"/>
    </xf>
    <xf numFmtId="1" fontId="12" fillId="0" borderId="0">
      <alignment horizontal="center" vertical="center"/>
      <protection locked="0"/>
    </xf>
    <xf numFmtId="0" fontId="17" fillId="18" borderId="0">
      <alignment horizontal="left"/>
    </xf>
    <xf numFmtId="0" fontId="17" fillId="0" borderId="0"/>
    <xf numFmtId="0" fontId="12" fillId="0" borderId="0"/>
    <xf numFmtId="0" fontId="12" fillId="0" borderId="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NumberFormat="0" applyFill="0" applyBorder="0" applyAlignment="0" applyProtection="0"/>
    <xf numFmtId="0" fontId="12" fillId="0" borderId="0"/>
    <xf numFmtId="0" fontId="12" fillId="0" borderId="0" applyNumberFormat="0" applyFill="0" applyBorder="0" applyAlignment="0" applyProtection="0"/>
    <xf numFmtId="189" fontId="26" fillId="0" borderId="0" applyFont="0" applyFill="0" applyBorder="0" applyAlignment="0" applyProtection="0"/>
    <xf numFmtId="190" fontId="26" fillId="0" borderId="0" applyFont="0" applyFill="0" applyBorder="0" applyAlignment="0" applyProtection="0"/>
    <xf numFmtId="3" fontId="12" fillId="0" borderId="0"/>
    <xf numFmtId="43" fontId="12" fillId="0" borderId="0" applyFont="0" applyFill="0" applyBorder="0" applyAlignment="0" applyProtection="0"/>
    <xf numFmtId="15" fontId="26" fillId="0" borderId="0" applyFont="0" applyFill="0" applyBorder="0" applyAlignment="0" applyProtection="0">
      <alignment horizontal="left"/>
    </xf>
    <xf numFmtId="193" fontId="26" fillId="0" borderId="0" applyFont="0" applyFill="0" applyBorder="0" applyProtection="0">
      <alignment horizontal="left"/>
    </xf>
    <xf numFmtId="0" fontId="12" fillId="0" borderId="0"/>
    <xf numFmtId="4" fontId="12" fillId="0" borderId="0" applyFont="0" applyFill="0" applyBorder="0" applyAlignment="0" applyProtection="0"/>
    <xf numFmtId="4" fontId="12" fillId="0" borderId="0" applyFont="0" applyFill="0" applyBorder="0" applyAlignment="0" applyProtection="0"/>
    <xf numFmtId="4" fontId="12" fillId="0" borderId="0" applyFont="0" applyFill="0" applyBorder="0" applyAlignment="0" applyProtection="0"/>
    <xf numFmtId="4" fontId="12" fillId="0" borderId="0" applyFont="0" applyFill="0" applyBorder="0" applyAlignment="0" applyProtection="0"/>
    <xf numFmtId="0" fontId="28" fillId="0" borderId="0"/>
    <xf numFmtId="0" fontId="29" fillId="0" borderId="0" applyNumberFormat="0" applyFill="0" applyBorder="0" applyAlignment="0" applyProtection="0">
      <alignment vertical="top"/>
      <protection locked="0"/>
    </xf>
    <xf numFmtId="0" fontId="12" fillId="0" borderId="0" applyProtection="0"/>
    <xf numFmtId="0" fontId="12" fillId="0" borderId="0" applyProtection="0"/>
    <xf numFmtId="180" fontId="78" fillId="0" borderId="64">
      <alignment vertical="center"/>
      <protection locked="0"/>
    </xf>
    <xf numFmtId="0" fontId="12" fillId="0" borderId="0" applyProtection="0"/>
    <xf numFmtId="0" fontId="12" fillId="0" borderId="0" applyNumberFormat="0" applyFill="0" applyBorder="0" applyAlignment="0" applyProtection="0"/>
    <xf numFmtId="0" fontId="12" fillId="0" borderId="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198" fontId="26" fillId="0" borderId="0" applyFont="0" applyFill="0" applyBorder="0" applyAlignment="0" applyProtection="0"/>
    <xf numFmtId="199" fontId="26" fillId="0" borderId="0" applyFont="0" applyFill="0" applyBorder="0" applyAlignment="0" applyProtection="0"/>
    <xf numFmtId="0" fontId="48" fillId="0" borderId="0"/>
    <xf numFmtId="0" fontId="78" fillId="0" borderId="64">
      <alignment vertical="center" wrapText="1"/>
      <protection locked="0"/>
    </xf>
    <xf numFmtId="38" fontId="26" fillId="36" borderId="0" applyNumberFormat="0" applyFont="0" applyBorder="0" applyAlignment="0" applyProtection="0"/>
    <xf numFmtId="0" fontId="17" fillId="0" borderId="0"/>
    <xf numFmtId="180" fontId="71" fillId="37" borderId="64" applyProtection="0">
      <alignment vertical="center"/>
    </xf>
    <xf numFmtId="0" fontId="12" fillId="0" borderId="0" applyNumberFormat="0" applyFill="0" applyBorder="0" applyAlignment="0" applyProtection="0"/>
    <xf numFmtId="206" fontId="26" fillId="0" borderId="0" applyFont="0" applyFill="0" applyBorder="0" applyAlignment="0" applyProtection="0"/>
    <xf numFmtId="207" fontId="26" fillId="0" borderId="0" applyFont="0" applyFill="0" applyBorder="0" applyAlignment="0" applyProtection="0"/>
    <xf numFmtId="38" fontId="26" fillId="0" borderId="68" applyNumberFormat="0" applyFont="0" applyFill="0" applyAlignment="0" applyProtection="0"/>
    <xf numFmtId="0" fontId="12" fillId="0" borderId="0"/>
    <xf numFmtId="0" fontId="12" fillId="0" borderId="0"/>
    <xf numFmtId="0" fontId="12" fillId="0" borderId="0"/>
    <xf numFmtId="209" fontId="9" fillId="0" borderId="0" applyFont="0" applyFill="0" applyBorder="0" applyAlignment="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7" fillId="0" borderId="0"/>
    <xf numFmtId="0" fontId="12" fillId="0" borderId="0" applyNumberFormat="0" applyFill="0" applyBorder="0" applyAlignment="0" applyProtection="0"/>
    <xf numFmtId="0" fontId="132" fillId="0" borderId="0"/>
    <xf numFmtId="0" fontId="9" fillId="0" borderId="0"/>
    <xf numFmtId="0" fontId="9" fillId="0" borderId="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0" fontId="12" fillId="0" borderId="0" applyNumberFormat="0" applyFill="0" applyBorder="0" applyAlignment="0" applyProtection="0"/>
    <xf numFmtId="0" fontId="12" fillId="0" borderId="0"/>
    <xf numFmtId="41" fontId="9" fillId="0" borderId="0" applyFont="0" applyFill="0" applyBorder="0" applyAlignment="0" applyProtection="0"/>
    <xf numFmtId="41" fontId="9" fillId="0" borderId="0" applyFont="0" applyFill="0" applyBorder="0" applyAlignment="0" applyProtection="0"/>
    <xf numFmtId="41" fontId="9" fillId="0" borderId="0" applyFont="0" applyFill="0" applyBorder="0" applyAlignment="0" applyProtection="0"/>
    <xf numFmtId="41" fontId="9" fillId="0" borderId="0" applyFont="0" applyFill="0" applyBorder="0" applyAlignment="0" applyProtection="0"/>
    <xf numFmtId="41" fontId="9" fillId="0" borderId="0" applyFont="0" applyFill="0" applyBorder="0" applyAlignment="0" applyProtection="0"/>
    <xf numFmtId="41" fontId="9" fillId="0" borderId="0" applyFont="0" applyFill="0" applyBorder="0" applyAlignment="0" applyProtection="0"/>
    <xf numFmtId="41" fontId="9" fillId="0" borderId="0" applyFont="0" applyFill="0" applyBorder="0" applyAlignment="0" applyProtection="0"/>
    <xf numFmtId="41" fontId="9" fillId="0" borderId="0" applyFont="0" applyFill="0" applyBorder="0" applyAlignment="0" applyProtection="0"/>
    <xf numFmtId="41" fontId="9" fillId="0" borderId="0" applyFont="0" applyFill="0" applyBorder="0" applyAlignment="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0" fontId="12" fillId="0" borderId="0" applyProtection="0"/>
    <xf numFmtId="41" fontId="9" fillId="0" borderId="0" applyFont="0" applyFill="0" applyBorder="0" applyAlignment="0" applyProtection="0"/>
    <xf numFmtId="41" fontId="9" fillId="0" borderId="0" applyFont="0" applyFill="0" applyBorder="0" applyAlignment="0" applyProtection="0"/>
    <xf numFmtId="41" fontId="9" fillId="0" borderId="0" applyFont="0" applyFill="0" applyBorder="0" applyAlignment="0" applyProtection="0"/>
    <xf numFmtId="41" fontId="9" fillId="0" borderId="0" applyFont="0" applyFill="0" applyBorder="0" applyAlignment="0" applyProtection="0"/>
    <xf numFmtId="41" fontId="9" fillId="0" borderId="0" applyFont="0" applyFill="0" applyBorder="0" applyAlignment="0" applyProtection="0"/>
    <xf numFmtId="41" fontId="9" fillId="0" borderId="0" applyFont="0" applyFill="0" applyBorder="0" applyAlignment="0" applyProtection="0"/>
    <xf numFmtId="0" fontId="12" fillId="0" borderId="0"/>
    <xf numFmtId="5" fontId="79" fillId="0" borderId="66" applyNumberFormat="0" applyFont="0" applyAlignment="0" applyProtection="0"/>
    <xf numFmtId="43" fontId="12" fillId="0" borderId="0" applyFont="0" applyFill="0" applyBorder="0" applyAlignment="0" applyProtection="0"/>
    <xf numFmtId="0" fontId="12" fillId="0" borderId="0" applyNumberFormat="0" applyFill="0" applyBorder="0" applyAlignment="0" applyProtection="0"/>
    <xf numFmtId="0" fontId="12" fillId="0" borderId="0" applyProtection="0"/>
    <xf numFmtId="0" fontId="12" fillId="0" borderId="0" applyProtection="0"/>
    <xf numFmtId="0" fontId="12" fillId="0" borderId="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3" fontId="12" fillId="0" borderId="0" applyFont="0" applyFill="0" applyBorder="0" applyAlignment="0" applyProtection="0"/>
    <xf numFmtId="0" fontId="9" fillId="0" borderId="0"/>
    <xf numFmtId="0" fontId="9" fillId="0" borderId="0"/>
    <xf numFmtId="0" fontId="13" fillId="0" borderId="0"/>
    <xf numFmtId="0" fontId="127" fillId="0" borderId="0"/>
    <xf numFmtId="0" fontId="13" fillId="0" borderId="0"/>
    <xf numFmtId="0" fontId="9" fillId="0" borderId="0"/>
    <xf numFmtId="0" fontId="13" fillId="0" borderId="0"/>
    <xf numFmtId="0" fontId="136" fillId="0" borderId="0"/>
    <xf numFmtId="0" fontId="139" fillId="0" borderId="0" applyNumberFormat="0" applyFill="0" applyBorder="0" applyAlignment="0" applyProtection="0">
      <alignment vertical="top"/>
      <protection locked="0"/>
    </xf>
    <xf numFmtId="44" fontId="127" fillId="0" borderId="0" applyFont="0" applyFill="0" applyBorder="0" applyAlignment="0" applyProtection="0"/>
    <xf numFmtId="0" fontId="127" fillId="0" borderId="0"/>
    <xf numFmtId="0" fontId="137" fillId="18" borderId="0">
      <alignment horizontal="left"/>
    </xf>
    <xf numFmtId="0" fontId="138" fillId="19" borderId="0"/>
    <xf numFmtId="0" fontId="127" fillId="0" borderId="0" applyProtection="0"/>
    <xf numFmtId="0" fontId="137" fillId="0" borderId="0"/>
    <xf numFmtId="0" fontId="127" fillId="0" borderId="0"/>
    <xf numFmtId="0" fontId="143" fillId="0" borderId="0"/>
    <xf numFmtId="0" fontId="145" fillId="0" borderId="0"/>
  </cellStyleXfs>
  <cellXfs count="437">
    <xf numFmtId="0" fontId="0" fillId="0" borderId="0" xfId="0"/>
    <xf numFmtId="0" fontId="1" fillId="0" borderId="1" xfId="1" applyBorder="1"/>
    <xf numFmtId="0" fontId="1" fillId="0" borderId="2" xfId="1" applyBorder="1"/>
    <xf numFmtId="0" fontId="1" fillId="0" borderId="5" xfId="1" applyBorder="1"/>
    <xf numFmtId="0" fontId="1" fillId="0" borderId="0" xfId="1"/>
    <xf numFmtId="0" fontId="1" fillId="0" borderId="6" xfId="1" applyBorder="1"/>
    <xf numFmtId="0" fontId="1" fillId="0" borderId="16" xfId="1" applyBorder="1"/>
    <xf numFmtId="0" fontId="1" fillId="0" borderId="18" xfId="1" applyBorder="1"/>
    <xf numFmtId="0" fontId="1" fillId="0" borderId="20" xfId="1" applyBorder="1" applyAlignment="1">
      <alignment horizontal="left"/>
    </xf>
    <xf numFmtId="0" fontId="1" fillId="0" borderId="21" xfId="1" applyBorder="1" applyAlignment="1">
      <alignment horizontal="left"/>
    </xf>
    <xf numFmtId="0" fontId="1" fillId="0" borderId="22" xfId="1" applyFont="1" applyBorder="1" applyAlignment="1">
      <alignment horizontal="center"/>
    </xf>
    <xf numFmtId="0" fontId="1" fillId="0" borderId="24" xfId="1" applyBorder="1"/>
    <xf numFmtId="0" fontId="1" fillId="0" borderId="0" xfId="1" applyBorder="1"/>
    <xf numFmtId="0" fontId="1" fillId="0" borderId="9" xfId="1" applyBorder="1"/>
    <xf numFmtId="0" fontId="5" fillId="0" borderId="24" xfId="1" applyFont="1" applyBorder="1"/>
    <xf numFmtId="0" fontId="1" fillId="0" borderId="21" xfId="1" applyFill="1" applyBorder="1"/>
    <xf numFmtId="0" fontId="1" fillId="0" borderId="21" xfId="1" applyFont="1" applyFill="1" applyBorder="1"/>
    <xf numFmtId="0" fontId="3" fillId="0" borderId="18" xfId="1" applyFont="1" applyFill="1" applyBorder="1"/>
    <xf numFmtId="0" fontId="1" fillId="0" borderId="18" xfId="1" applyFill="1" applyBorder="1"/>
    <xf numFmtId="164" fontId="1" fillId="0" borderId="21" xfId="1" applyNumberFormat="1" applyFill="1" applyBorder="1"/>
    <xf numFmtId="164" fontId="5" fillId="0" borderId="23" xfId="1" applyNumberFormat="1" applyFont="1" applyFill="1" applyBorder="1"/>
    <xf numFmtId="164" fontId="5" fillId="0" borderId="20" xfId="1" applyNumberFormat="1" applyFont="1" applyFill="1" applyBorder="1"/>
    <xf numFmtId="0" fontId="5" fillId="0" borderId="19" xfId="1" applyFont="1" applyFill="1" applyBorder="1" applyAlignment="1">
      <alignment horizontal="left"/>
    </xf>
    <xf numFmtId="0" fontId="5" fillId="0" borderId="23" xfId="1" applyFont="1" applyFill="1" applyBorder="1" applyAlignment="1">
      <alignment horizontal="left"/>
    </xf>
    <xf numFmtId="0" fontId="5" fillId="0" borderId="20" xfId="1" applyFont="1" applyFill="1" applyBorder="1" applyAlignment="1">
      <alignment horizontal="left"/>
    </xf>
    <xf numFmtId="0" fontId="1" fillId="0" borderId="21" xfId="1" applyFill="1" applyBorder="1" applyAlignment="1">
      <alignment horizontal="right"/>
    </xf>
    <xf numFmtId="0" fontId="1" fillId="0" borderId="18" xfId="1" applyFont="1" applyFill="1" applyBorder="1"/>
    <xf numFmtId="10" fontId="1" fillId="0" borderId="21" xfId="1" applyNumberFormat="1" applyFill="1" applyBorder="1"/>
    <xf numFmtId="164" fontId="5" fillId="0" borderId="21" xfId="1" applyNumberFormat="1" applyFont="1" applyFill="1" applyBorder="1"/>
    <xf numFmtId="0" fontId="1" fillId="0" borderId="7" xfId="1" applyFill="1" applyBorder="1" applyAlignment="1"/>
    <xf numFmtId="0" fontId="1" fillId="0" borderId="0" xfId="1" applyFill="1" applyBorder="1" applyAlignment="1"/>
    <xf numFmtId="0" fontId="1" fillId="0" borderId="9" xfId="1" applyFill="1" applyBorder="1" applyAlignment="1"/>
    <xf numFmtId="0" fontId="1" fillId="0" borderId="26" xfId="1" applyFill="1" applyBorder="1"/>
    <xf numFmtId="0" fontId="1" fillId="0" borderId="28" xfId="1" applyFill="1" applyBorder="1"/>
    <xf numFmtId="0" fontId="1" fillId="0" borderId="10" xfId="1" applyFill="1" applyBorder="1" applyAlignment="1"/>
    <xf numFmtId="0" fontId="1" fillId="0" borderId="11" xfId="1" applyFill="1" applyBorder="1" applyAlignment="1"/>
    <xf numFmtId="0" fontId="1" fillId="0" borderId="17" xfId="1" applyFill="1" applyBorder="1" applyAlignment="1"/>
    <xf numFmtId="0" fontId="1" fillId="0" borderId="24" xfId="1" applyFill="1" applyBorder="1"/>
    <xf numFmtId="0" fontId="1" fillId="0" borderId="0" xfId="1" applyFill="1" applyBorder="1"/>
    <xf numFmtId="0" fontId="1" fillId="0" borderId="9" xfId="1" applyFill="1" applyBorder="1"/>
    <xf numFmtId="0" fontId="1" fillId="0" borderId="30" xfId="1" applyFill="1" applyBorder="1" applyAlignment="1">
      <alignment vertical="center"/>
    </xf>
    <xf numFmtId="164" fontId="7" fillId="0" borderId="32" xfId="1" applyNumberFormat="1" applyFont="1" applyFill="1" applyBorder="1" applyAlignment="1">
      <alignment vertical="center"/>
    </xf>
    <xf numFmtId="0" fontId="1" fillId="0" borderId="30" xfId="1" applyFill="1" applyBorder="1"/>
    <xf numFmtId="0" fontId="1" fillId="0" borderId="31" xfId="1" applyFill="1" applyBorder="1"/>
    <xf numFmtId="14" fontId="1" fillId="0" borderId="32" xfId="1" applyNumberFormat="1" applyFill="1" applyBorder="1"/>
    <xf numFmtId="0" fontId="6" fillId="0" borderId="0" xfId="1" applyFont="1"/>
    <xf numFmtId="0" fontId="8" fillId="0" borderId="0" xfId="1" applyFont="1"/>
    <xf numFmtId="0" fontId="1" fillId="0" borderId="0" xfId="1" applyAlignment="1">
      <alignment horizontal="right"/>
    </xf>
    <xf numFmtId="14" fontId="1" fillId="0" borderId="0" xfId="1" applyNumberFormat="1" applyAlignment="1">
      <alignment horizontal="left"/>
    </xf>
    <xf numFmtId="0" fontId="1" fillId="0" borderId="0" xfId="1" applyAlignment="1">
      <alignment horizontal="left"/>
    </xf>
    <xf numFmtId="0" fontId="1" fillId="0" borderId="0" xfId="4" applyFont="1" applyAlignment="1">
      <alignment vertical="center"/>
    </xf>
    <xf numFmtId="0" fontId="3" fillId="0" borderId="31" xfId="5" applyFont="1" applyBorder="1" applyAlignment="1">
      <alignment horizontal="center" vertical="center"/>
    </xf>
    <xf numFmtId="0" fontId="16" fillId="4" borderId="31" xfId="4" applyFont="1" applyFill="1" applyBorder="1" applyAlignment="1">
      <alignment horizontal="center" vertical="center"/>
    </xf>
    <xf numFmtId="4" fontId="1" fillId="4" borderId="31" xfId="4" applyNumberFormat="1" applyFont="1" applyFill="1" applyBorder="1" applyAlignment="1">
      <alignment horizontal="right" vertical="center"/>
    </xf>
    <xf numFmtId="0" fontId="1" fillId="4" borderId="31" xfId="4" applyFont="1" applyFill="1" applyBorder="1" applyAlignment="1">
      <alignment horizontal="center" vertical="center"/>
    </xf>
    <xf numFmtId="165" fontId="16" fillId="4" borderId="31" xfId="4" applyNumberFormat="1" applyFont="1" applyFill="1" applyBorder="1" applyAlignment="1">
      <alignment horizontal="center" vertical="center"/>
    </xf>
    <xf numFmtId="165" fontId="16" fillId="4" borderId="32" xfId="4" applyNumberFormat="1" applyFont="1" applyFill="1" applyBorder="1" applyAlignment="1">
      <alignment horizontal="right" vertical="center"/>
    </xf>
    <xf numFmtId="0" fontId="5" fillId="0" borderId="39" xfId="4" applyFont="1" applyBorder="1" applyAlignment="1">
      <alignment horizontal="center" vertical="center"/>
    </xf>
    <xf numFmtId="0" fontId="3" fillId="0" borderId="40" xfId="4" applyFont="1" applyBorder="1" applyAlignment="1">
      <alignment vertical="center"/>
    </xf>
    <xf numFmtId="0" fontId="5" fillId="0" borderId="41" xfId="4" applyFont="1" applyBorder="1" applyAlignment="1">
      <alignment vertical="center"/>
    </xf>
    <xf numFmtId="0" fontId="3" fillId="0" borderId="41" xfId="4" applyFont="1" applyBorder="1" applyAlignment="1">
      <alignment horizontal="left" vertical="center"/>
    </xf>
    <xf numFmtId="4" fontId="1" fillId="0" borderId="41" xfId="4" applyNumberFormat="1" applyFont="1" applyBorder="1" applyAlignment="1">
      <alignment horizontal="right" vertical="center"/>
    </xf>
    <xf numFmtId="49" fontId="1" fillId="0" borderId="41" xfId="4" applyNumberFormat="1" applyFont="1" applyBorder="1" applyAlignment="1">
      <alignment horizontal="center" vertical="center"/>
    </xf>
    <xf numFmtId="165" fontId="1" fillId="0" borderId="41" xfId="4" applyNumberFormat="1" applyFont="1" applyBorder="1" applyAlignment="1">
      <alignment vertical="center"/>
    </xf>
    <xf numFmtId="165" fontId="1" fillId="0" borderId="42" xfId="4" applyNumberFormat="1" applyFont="1" applyBorder="1" applyAlignment="1">
      <alignment horizontal="right" vertical="center"/>
    </xf>
    <xf numFmtId="0" fontId="17" fillId="0" borderId="44" xfId="4" applyFont="1" applyFill="1" applyBorder="1" applyAlignment="1">
      <alignment horizontal="left" vertical="center" wrapText="1"/>
    </xf>
    <xf numFmtId="0" fontId="17" fillId="0" borderId="0" xfId="4" applyFont="1" applyAlignment="1">
      <alignment vertical="center"/>
    </xf>
    <xf numFmtId="0" fontId="18" fillId="0" borderId="0" xfId="4" applyFont="1" applyAlignment="1">
      <alignment vertical="center"/>
    </xf>
    <xf numFmtId="0" fontId="5" fillId="0" borderId="40" xfId="4" applyFont="1" applyBorder="1" applyAlignment="1">
      <alignment vertical="center"/>
    </xf>
    <xf numFmtId="0" fontId="1" fillId="0" borderId="40" xfId="4" applyFont="1" applyFill="1" applyBorder="1" applyAlignment="1">
      <alignment horizontal="left" vertical="center"/>
    </xf>
    <xf numFmtId="0" fontId="1" fillId="0" borderId="44" xfId="4" applyFont="1" applyFill="1" applyBorder="1" applyAlignment="1">
      <alignment horizontal="left" vertical="center" wrapText="1"/>
    </xf>
    <xf numFmtId="4" fontId="3" fillId="0" borderId="40" xfId="4" applyNumberFormat="1" applyFont="1" applyBorder="1" applyAlignment="1">
      <alignment horizontal="right" vertical="center"/>
    </xf>
    <xf numFmtId="49" fontId="3" fillId="0" borderId="44" xfId="4" applyNumberFormat="1" applyFont="1" applyBorder="1" applyAlignment="1">
      <alignment horizontal="center" vertical="center"/>
    </xf>
    <xf numFmtId="165" fontId="3" fillId="0" borderId="40" xfId="4" applyNumberFormat="1" applyFont="1" applyBorder="1" applyAlignment="1">
      <alignment vertical="center"/>
    </xf>
    <xf numFmtId="165" fontId="1" fillId="0" borderId="45" xfId="4" applyNumberFormat="1" applyFont="1" applyBorder="1" applyAlignment="1">
      <alignment horizontal="right" vertical="center"/>
    </xf>
    <xf numFmtId="0" fontId="5" fillId="0" borderId="0" xfId="4" applyFont="1" applyAlignment="1">
      <alignment vertical="center"/>
    </xf>
    <xf numFmtId="49" fontId="5" fillId="0" borderId="43" xfId="4" applyNumberFormat="1" applyFont="1" applyBorder="1" applyAlignment="1">
      <alignment horizontal="center" vertical="center"/>
    </xf>
    <xf numFmtId="0" fontId="3" fillId="0" borderId="43" xfId="4" applyFont="1" applyBorder="1" applyAlignment="1">
      <alignment horizontal="center" vertical="center"/>
    </xf>
    <xf numFmtId="0" fontId="1" fillId="0" borderId="44" xfId="4" applyFont="1" applyFill="1" applyBorder="1" applyAlignment="1">
      <alignment horizontal="left" vertical="center"/>
    </xf>
    <xf numFmtId="0" fontId="16" fillId="0" borderId="44" xfId="4" applyFont="1" applyBorder="1" applyAlignment="1">
      <alignment horizontal="left" vertical="center"/>
    </xf>
    <xf numFmtId="4" fontId="3" fillId="0" borderId="44" xfId="4" applyNumberFormat="1" applyFont="1" applyBorder="1" applyAlignment="1">
      <alignment horizontal="right" vertical="center"/>
    </xf>
    <xf numFmtId="165" fontId="3" fillId="0" borderId="44" xfId="4" applyNumberFormat="1" applyFont="1" applyBorder="1" applyAlignment="1">
      <alignment vertical="center"/>
    </xf>
    <xf numFmtId="165" fontId="1" fillId="0" borderId="46" xfId="4" applyNumberFormat="1" applyFont="1" applyBorder="1" applyAlignment="1">
      <alignment horizontal="right" vertical="center"/>
    </xf>
    <xf numFmtId="0" fontId="3" fillId="0" borderId="47" xfId="4" applyFont="1" applyBorder="1" applyAlignment="1">
      <alignment horizontal="center" vertical="center"/>
    </xf>
    <xf numFmtId="0" fontId="1" fillId="0" borderId="48" xfId="4" applyFont="1" applyFill="1" applyBorder="1" applyAlignment="1">
      <alignment horizontal="left" vertical="center"/>
    </xf>
    <xf numFmtId="0" fontId="16" fillId="0" borderId="48" xfId="4" applyFont="1" applyBorder="1" applyAlignment="1">
      <alignment horizontal="left" vertical="center"/>
    </xf>
    <xf numFmtId="4" fontId="3" fillId="0" borderId="48" xfId="4" applyNumberFormat="1" applyFont="1" applyBorder="1" applyAlignment="1">
      <alignment horizontal="right" vertical="center"/>
    </xf>
    <xf numFmtId="49" fontId="3" fillId="0" borderId="48" xfId="4" applyNumberFormat="1" applyFont="1" applyBorder="1" applyAlignment="1">
      <alignment horizontal="center" vertical="center"/>
    </xf>
    <xf numFmtId="165" fontId="3" fillId="0" borderId="48" xfId="4" applyNumberFormat="1" applyFont="1" applyBorder="1" applyAlignment="1">
      <alignment vertical="center"/>
    </xf>
    <xf numFmtId="165" fontId="1" fillId="0" borderId="49" xfId="4" applyNumberFormat="1" applyFont="1" applyBorder="1" applyAlignment="1">
      <alignment horizontal="right" vertical="center"/>
    </xf>
    <xf numFmtId="0" fontId="3" fillId="0" borderId="50" xfId="4" applyFont="1" applyBorder="1" applyAlignment="1">
      <alignment horizontal="center" vertical="center"/>
    </xf>
    <xf numFmtId="0" fontId="1" fillId="0" borderId="51" xfId="4" applyFont="1" applyFill="1" applyBorder="1" applyAlignment="1">
      <alignment horizontal="left" vertical="center"/>
    </xf>
    <xf numFmtId="0" fontId="1" fillId="0" borderId="51" xfId="4" applyFont="1" applyFill="1" applyBorder="1" applyAlignment="1">
      <alignment horizontal="left" vertical="center" wrapText="1"/>
    </xf>
    <xf numFmtId="4" fontId="3" fillId="0" borderId="51" xfId="4" applyNumberFormat="1" applyFont="1" applyBorder="1" applyAlignment="1">
      <alignment horizontal="right" vertical="center"/>
    </xf>
    <xf numFmtId="49" fontId="3" fillId="0" borderId="51" xfId="4" applyNumberFormat="1" applyFont="1" applyBorder="1" applyAlignment="1">
      <alignment horizontal="center" vertical="center"/>
    </xf>
    <xf numFmtId="165" fontId="3" fillId="0" borderId="51" xfId="4" applyNumberFormat="1" applyFont="1" applyBorder="1" applyAlignment="1">
      <alignment vertical="center"/>
    </xf>
    <xf numFmtId="165" fontId="1" fillId="0" borderId="52" xfId="4" applyNumberFormat="1" applyFont="1" applyBorder="1" applyAlignment="1">
      <alignment horizontal="right" vertical="center"/>
    </xf>
    <xf numFmtId="0" fontId="1" fillId="0" borderId="0" xfId="4" applyFont="1" applyBorder="1" applyAlignment="1">
      <alignment horizontal="left" vertical="center"/>
    </xf>
    <xf numFmtId="0" fontId="1" fillId="0" borderId="0" xfId="4" applyFont="1" applyBorder="1" applyAlignment="1">
      <alignment vertical="center"/>
    </xf>
    <xf numFmtId="4" fontId="1" fillId="0" borderId="0" xfId="4" applyNumberFormat="1" applyFont="1" applyBorder="1" applyAlignment="1">
      <alignment horizontal="right" vertical="center"/>
    </xf>
    <xf numFmtId="0" fontId="1" fillId="0" borderId="0" xfId="4" applyFont="1" applyBorder="1" applyAlignment="1">
      <alignment horizontal="center" vertical="center"/>
    </xf>
    <xf numFmtId="165" fontId="1" fillId="0" borderId="0" xfId="4" applyNumberFormat="1" applyFont="1" applyBorder="1" applyAlignment="1">
      <alignment vertical="center"/>
    </xf>
    <xf numFmtId="165" fontId="1" fillId="0" borderId="0" xfId="4" applyNumberFormat="1" applyFont="1" applyBorder="1" applyAlignment="1">
      <alignment horizontal="right" vertical="center"/>
    </xf>
    <xf numFmtId="4" fontId="1" fillId="0" borderId="40" xfId="4" applyNumberFormat="1" applyFont="1" applyBorder="1" applyAlignment="1">
      <alignment horizontal="right" vertical="center"/>
    </xf>
    <xf numFmtId="49" fontId="1" fillId="0" borderId="40" xfId="4" applyNumberFormat="1" applyFont="1" applyBorder="1" applyAlignment="1">
      <alignment horizontal="center" vertical="center"/>
    </xf>
    <xf numFmtId="165" fontId="1" fillId="0" borderId="40" xfId="4" applyNumberFormat="1" applyFont="1" applyBorder="1" applyAlignment="1">
      <alignment vertical="center"/>
    </xf>
    <xf numFmtId="0" fontId="129" fillId="0" borderId="0" xfId="4" applyFont="1" applyAlignment="1">
      <alignment horizontal="left" vertical="center"/>
    </xf>
    <xf numFmtId="0" fontId="128" fillId="0" borderId="0" xfId="4" applyFont="1" applyAlignment="1">
      <alignment horizontal="left" vertical="center"/>
    </xf>
    <xf numFmtId="0" fontId="130" fillId="0" borderId="0" xfId="4" applyFont="1" applyAlignment="1">
      <alignment horizontal="left" vertical="center"/>
    </xf>
    <xf numFmtId="0" fontId="131" fillId="0" borderId="0" xfId="4" applyFont="1" applyAlignment="1">
      <alignment horizontal="left" vertical="center"/>
    </xf>
    <xf numFmtId="0" fontId="128" fillId="0" borderId="0" xfId="4" applyFont="1" applyAlignment="1">
      <alignment horizontal="left" vertical="center"/>
    </xf>
    <xf numFmtId="0" fontId="18" fillId="40" borderId="39" xfId="4" applyFont="1" applyFill="1" applyBorder="1" applyAlignment="1">
      <alignment horizontal="center" vertical="center"/>
    </xf>
    <xf numFmtId="0" fontId="18" fillId="40" borderId="40" xfId="4" applyFont="1" applyFill="1" applyBorder="1" applyAlignment="1">
      <alignment vertical="center"/>
    </xf>
    <xf numFmtId="0" fontId="18" fillId="40" borderId="40" xfId="4" applyFont="1" applyFill="1" applyBorder="1" applyAlignment="1">
      <alignment horizontal="left" vertical="center" wrapText="1"/>
    </xf>
    <xf numFmtId="4" fontId="18" fillId="40" borderId="40" xfId="4" applyNumberFormat="1" applyFont="1" applyFill="1" applyBorder="1" applyAlignment="1">
      <alignment horizontal="right" vertical="center"/>
    </xf>
    <xf numFmtId="49" fontId="18" fillId="40" borderId="40" xfId="4" applyNumberFormat="1" applyFont="1" applyFill="1" applyBorder="1" applyAlignment="1">
      <alignment horizontal="center" vertical="center"/>
    </xf>
    <xf numFmtId="165" fontId="18" fillId="40" borderId="40" xfId="4" applyNumberFormat="1" applyFont="1" applyFill="1" applyBorder="1" applyAlignment="1">
      <alignment vertical="center"/>
    </xf>
    <xf numFmtId="165" fontId="18" fillId="40" borderId="45" xfId="4" applyNumberFormat="1" applyFont="1" applyFill="1" applyBorder="1" applyAlignment="1">
      <alignment horizontal="right" vertical="center"/>
    </xf>
    <xf numFmtId="0" fontId="18" fillId="40" borderId="0" xfId="4" applyFont="1" applyFill="1" applyAlignment="1">
      <alignment vertical="center"/>
    </xf>
    <xf numFmtId="0" fontId="17" fillId="40" borderId="0" xfId="4" applyFont="1" applyFill="1" applyAlignment="1">
      <alignment vertical="center"/>
    </xf>
    <xf numFmtId="0" fontId="130" fillId="40" borderId="0" xfId="4" applyFont="1" applyFill="1" applyAlignment="1">
      <alignment horizontal="left" vertical="center"/>
    </xf>
    <xf numFmtId="0" fontId="5" fillId="40" borderId="0" xfId="4" applyFont="1" applyFill="1" applyAlignment="1">
      <alignment vertical="center"/>
    </xf>
    <xf numFmtId="0" fontId="131" fillId="40" borderId="0" xfId="4" applyFont="1" applyFill="1" applyAlignment="1">
      <alignment horizontal="left" vertical="center"/>
    </xf>
    <xf numFmtId="0" fontId="18" fillId="40" borderId="0" xfId="4" applyFont="1" applyFill="1" applyAlignment="1">
      <alignment horizontal="left" vertical="center"/>
    </xf>
    <xf numFmtId="0" fontId="128" fillId="40" borderId="0" xfId="4" applyFont="1" applyFill="1" applyAlignment="1">
      <alignment horizontal="left" vertical="center"/>
    </xf>
    <xf numFmtId="0" fontId="17" fillId="40" borderId="40" xfId="4" applyFont="1" applyFill="1" applyBorder="1" applyAlignment="1">
      <alignment vertical="center"/>
    </xf>
    <xf numFmtId="0" fontId="17" fillId="40" borderId="40" xfId="4" applyFont="1" applyFill="1" applyBorder="1" applyAlignment="1">
      <alignment horizontal="left" vertical="center"/>
    </xf>
    <xf numFmtId="0" fontId="17" fillId="40" borderId="44" xfId="4" applyFont="1" applyFill="1" applyBorder="1" applyAlignment="1">
      <alignment horizontal="left" vertical="center" wrapText="1"/>
    </xf>
    <xf numFmtId="4" fontId="17" fillId="40" borderId="40" xfId="4" applyNumberFormat="1" applyFont="1" applyFill="1" applyBorder="1" applyAlignment="1">
      <alignment horizontal="right" vertical="center"/>
    </xf>
    <xf numFmtId="49" fontId="17" fillId="40" borderId="44" xfId="4" applyNumberFormat="1" applyFont="1" applyFill="1" applyBorder="1" applyAlignment="1">
      <alignment horizontal="center" vertical="center"/>
    </xf>
    <xf numFmtId="165" fontId="12" fillId="40" borderId="40" xfId="4" applyNumberFormat="1" applyFont="1" applyFill="1" applyBorder="1" applyAlignment="1">
      <alignment vertical="center"/>
    </xf>
    <xf numFmtId="165" fontId="17" fillId="40" borderId="45" xfId="4" applyNumberFormat="1" applyFont="1" applyFill="1" applyBorder="1" applyAlignment="1">
      <alignment horizontal="right" vertical="center"/>
    </xf>
    <xf numFmtId="0" fontId="5" fillId="40" borderId="40" xfId="4" applyFont="1" applyFill="1" applyBorder="1" applyAlignment="1">
      <alignment vertical="center"/>
    </xf>
    <xf numFmtId="0" fontId="1" fillId="40" borderId="40" xfId="4" applyFont="1" applyFill="1" applyBorder="1" applyAlignment="1">
      <alignment horizontal="left" vertical="center"/>
    </xf>
    <xf numFmtId="0" fontId="1" fillId="40" borderId="44" xfId="4" applyFont="1" applyFill="1" applyBorder="1" applyAlignment="1">
      <alignment horizontal="left" vertical="center" wrapText="1"/>
    </xf>
    <xf numFmtId="4" fontId="3" fillId="40" borderId="40" xfId="4" applyNumberFormat="1" applyFont="1" applyFill="1" applyBorder="1" applyAlignment="1">
      <alignment horizontal="right" vertical="center"/>
    </xf>
    <xf numFmtId="49" fontId="3" fillId="40" borderId="44" xfId="4" applyNumberFormat="1" applyFont="1" applyFill="1" applyBorder="1" applyAlignment="1">
      <alignment horizontal="center" vertical="center"/>
    </xf>
    <xf numFmtId="165" fontId="3" fillId="40" borderId="40" xfId="4" applyNumberFormat="1" applyFont="1" applyFill="1" applyBorder="1" applyAlignment="1">
      <alignment vertical="center"/>
    </xf>
    <xf numFmtId="165" fontId="1" fillId="40" borderId="45" xfId="4" applyNumberFormat="1" applyFont="1" applyFill="1" applyBorder="1" applyAlignment="1">
      <alignment horizontal="right" vertical="center"/>
    </xf>
    <xf numFmtId="0" fontId="1" fillId="40" borderId="0" xfId="4" applyFont="1" applyFill="1" applyAlignment="1">
      <alignment vertical="center"/>
    </xf>
    <xf numFmtId="0" fontId="5" fillId="40" borderId="39" xfId="4" applyFont="1" applyFill="1" applyBorder="1" applyAlignment="1">
      <alignment horizontal="center" vertical="center"/>
    </xf>
    <xf numFmtId="0" fontId="3" fillId="40" borderId="40" xfId="4" applyFont="1" applyFill="1" applyBorder="1" applyAlignment="1">
      <alignment vertical="center"/>
    </xf>
    <xf numFmtId="4" fontId="1" fillId="40" borderId="40" xfId="4" applyNumberFormat="1" applyFont="1" applyFill="1" applyBorder="1" applyAlignment="1">
      <alignment horizontal="right" vertical="center"/>
    </xf>
    <xf numFmtId="49" fontId="1" fillId="40" borderId="40" xfId="4" applyNumberFormat="1" applyFont="1" applyFill="1" applyBorder="1" applyAlignment="1">
      <alignment horizontal="center" vertical="center"/>
    </xf>
    <xf numFmtId="165" fontId="1" fillId="40" borderId="40" xfId="4" applyNumberFormat="1" applyFont="1" applyFill="1" applyBorder="1" applyAlignment="1">
      <alignment vertical="center"/>
    </xf>
    <xf numFmtId="0" fontId="129" fillId="40" borderId="0" xfId="4" applyFont="1" applyFill="1" applyAlignment="1">
      <alignment horizontal="left" vertical="center"/>
    </xf>
    <xf numFmtId="0" fontId="129" fillId="40" borderId="0" xfId="4" applyFont="1" applyFill="1" applyAlignment="1">
      <alignment vertical="center"/>
    </xf>
    <xf numFmtId="0" fontId="3" fillId="40" borderId="40" xfId="4" applyFont="1" applyFill="1" applyBorder="1" applyAlignment="1">
      <alignment horizontal="left" vertical="center"/>
    </xf>
    <xf numFmtId="49" fontId="17" fillId="40" borderId="43" xfId="4" applyNumberFormat="1" applyFont="1" applyFill="1" applyBorder="1" applyAlignment="1">
      <alignment horizontal="center" vertical="center"/>
    </xf>
    <xf numFmtId="0" fontId="18" fillId="40" borderId="40" xfId="4" applyFont="1" applyFill="1" applyBorder="1" applyAlignment="1">
      <alignment horizontal="left" vertical="center" wrapText="1"/>
    </xf>
    <xf numFmtId="0" fontId="18" fillId="40" borderId="40" xfId="4" applyFont="1" applyFill="1" applyBorder="1" applyAlignment="1">
      <alignment vertical="center"/>
    </xf>
    <xf numFmtId="0" fontId="128" fillId="40" borderId="0" xfId="4" applyFont="1" applyFill="1" applyAlignment="1">
      <alignment horizontal="left" vertical="center"/>
    </xf>
    <xf numFmtId="0" fontId="128" fillId="40" borderId="0" xfId="4" applyFont="1" applyFill="1" applyAlignment="1">
      <alignment horizontal="left" vertical="center"/>
    </xf>
    <xf numFmtId="0" fontId="128" fillId="40" borderId="0" xfId="4" applyFont="1" applyFill="1" applyAlignment="1">
      <alignment horizontal="left" vertical="center"/>
    </xf>
    <xf numFmtId="0" fontId="13" fillId="0" borderId="44" xfId="1801" applyFill="1" applyBorder="1" applyAlignment="1">
      <alignment vertical="center" wrapText="1"/>
    </xf>
    <xf numFmtId="0" fontId="135" fillId="0" borderId="44" xfId="1801" applyFont="1" applyFill="1" applyBorder="1" applyAlignment="1">
      <alignment vertical="center" wrapText="1"/>
    </xf>
    <xf numFmtId="0" fontId="13" fillId="0" borderId="44" xfId="1801" applyBorder="1" applyAlignment="1">
      <alignment vertical="center" wrapText="1"/>
    </xf>
    <xf numFmtId="0" fontId="13" fillId="0" borderId="44" xfId="1801" applyFont="1" applyBorder="1" applyAlignment="1">
      <alignment vertical="center" wrapText="1"/>
    </xf>
    <xf numFmtId="0" fontId="13" fillId="0" borderId="0" xfId="1801" applyFont="1"/>
    <xf numFmtId="165" fontId="133" fillId="0" borderId="11" xfId="1798" applyNumberFormat="1" applyFont="1" applyBorder="1" applyAlignment="1">
      <alignment horizontal="center" vertical="center"/>
    </xf>
    <xf numFmtId="0" fontId="133" fillId="0" borderId="11" xfId="1798" applyFont="1" applyBorder="1" applyAlignment="1">
      <alignment horizontal="left" vertical="center"/>
    </xf>
    <xf numFmtId="0" fontId="133" fillId="0" borderId="0" xfId="1798" applyFont="1"/>
    <xf numFmtId="0" fontId="133" fillId="41" borderId="73" xfId="1799" applyFont="1" applyFill="1" applyBorder="1" applyAlignment="1">
      <alignment horizontal="center" vertical="center" wrapText="1"/>
    </xf>
    <xf numFmtId="0" fontId="133" fillId="42" borderId="74" xfId="1799" applyFont="1" applyFill="1" applyBorder="1" applyAlignment="1">
      <alignment horizontal="centerContinuous" vertical="center"/>
    </xf>
    <xf numFmtId="3" fontId="133" fillId="42" borderId="74" xfId="1799" applyNumberFormat="1" applyFont="1" applyFill="1" applyBorder="1" applyAlignment="1">
      <alignment horizontal="center" vertical="center" wrapText="1"/>
    </xf>
    <xf numFmtId="0" fontId="133" fillId="42" borderId="74" xfId="1799" applyFont="1" applyFill="1" applyBorder="1" applyAlignment="1">
      <alignment horizontal="center" vertical="center" wrapText="1"/>
    </xf>
    <xf numFmtId="165" fontId="133" fillId="41" borderId="74" xfId="1799" applyNumberFormat="1" applyFont="1" applyFill="1" applyBorder="1" applyAlignment="1">
      <alignment horizontal="center" vertical="center" wrapText="1"/>
    </xf>
    <xf numFmtId="0" fontId="133" fillId="42" borderId="74" xfId="1800" applyFont="1" applyFill="1" applyBorder="1" applyAlignment="1">
      <alignment horizontal="centerContinuous" vertical="center" shrinkToFit="1"/>
    </xf>
    <xf numFmtId="165" fontId="133" fillId="42" borderId="74" xfId="1799" applyNumberFormat="1" applyFont="1" applyFill="1" applyBorder="1" applyAlignment="1">
      <alignment horizontal="center" vertical="center" wrapText="1"/>
    </xf>
    <xf numFmtId="0" fontId="133" fillId="0" borderId="0" xfId="1798" applyFont="1" applyFill="1"/>
    <xf numFmtId="0" fontId="133" fillId="0" borderId="71" xfId="1798" applyFont="1" applyFill="1" applyBorder="1" applyAlignment="1">
      <alignment horizontal="left" vertical="center"/>
    </xf>
    <xf numFmtId="0" fontId="133" fillId="0" borderId="0" xfId="1798" applyFont="1" applyFill="1" applyBorder="1" applyAlignment="1">
      <alignment horizontal="left" vertical="center"/>
    </xf>
    <xf numFmtId="49" fontId="133" fillId="0" borderId="0" xfId="1798" applyNumberFormat="1" applyFont="1" applyFill="1" applyBorder="1" applyAlignment="1">
      <alignment horizontal="left" vertical="center"/>
    </xf>
    <xf numFmtId="0" fontId="133" fillId="0" borderId="0" xfId="1798" applyFont="1" applyBorder="1" applyAlignment="1">
      <alignment horizontal="left" vertical="center"/>
    </xf>
    <xf numFmtId="0" fontId="133" fillId="0" borderId="76" xfId="1798" applyFont="1" applyBorder="1" applyAlignment="1">
      <alignment vertical="center" wrapText="1"/>
    </xf>
    <xf numFmtId="0" fontId="134" fillId="0" borderId="44" xfId="1798" applyFont="1" applyBorder="1" applyAlignment="1">
      <alignment horizontal="left" vertical="center" wrapText="1"/>
    </xf>
    <xf numFmtId="0" fontId="133" fillId="0" borderId="44" xfId="1798" applyFont="1" applyBorder="1" applyAlignment="1">
      <alignment vertical="center" wrapText="1"/>
    </xf>
    <xf numFmtId="0" fontId="133" fillId="0" borderId="79" xfId="1798" applyFont="1" applyBorder="1" applyAlignment="1">
      <alignment vertical="center" wrapText="1"/>
    </xf>
    <xf numFmtId="0" fontId="133" fillId="0" borderId="0" xfId="1798" applyFont="1" applyAlignment="1">
      <alignment vertical="center"/>
    </xf>
    <xf numFmtId="0" fontId="133" fillId="0" borderId="0" xfId="1798" applyFont="1" applyFill="1" applyBorder="1" applyAlignment="1">
      <alignment horizontal="right" vertical="center"/>
    </xf>
    <xf numFmtId="0" fontId="133" fillId="0" borderId="0" xfId="1798" applyNumberFormat="1" applyFont="1" applyFill="1" applyBorder="1" applyAlignment="1">
      <alignment horizontal="left" vertical="center"/>
    </xf>
    <xf numFmtId="165" fontId="133" fillId="0" borderId="0" xfId="1798" applyNumberFormat="1" applyFont="1" applyFill="1" applyBorder="1" applyAlignment="1">
      <alignment horizontal="center" vertical="center"/>
    </xf>
    <xf numFmtId="165" fontId="133" fillId="0" borderId="0" xfId="1798" applyNumberFormat="1" applyFont="1" applyFill="1" applyBorder="1" applyAlignment="1">
      <alignment horizontal="left" vertical="center"/>
    </xf>
    <xf numFmtId="165" fontId="133" fillId="0" borderId="0" xfId="1798" applyNumberFormat="1" applyFont="1" applyBorder="1" applyAlignment="1">
      <alignment horizontal="center" vertical="center"/>
    </xf>
    <xf numFmtId="0" fontId="133" fillId="0" borderId="75" xfId="1798" applyFont="1" applyBorder="1" applyAlignment="1">
      <alignment horizontal="right" vertical="center" wrapText="1"/>
    </xf>
    <xf numFmtId="0" fontId="133" fillId="0" borderId="76" xfId="1798" applyFont="1" applyBorder="1" applyAlignment="1">
      <alignment horizontal="center" vertical="center" wrapText="1"/>
    </xf>
    <xf numFmtId="165" fontId="133" fillId="0" borderId="76" xfId="1798" applyNumberFormat="1" applyFont="1" applyBorder="1" applyAlignment="1">
      <alignment horizontal="center" vertical="center" wrapText="1"/>
    </xf>
    <xf numFmtId="0" fontId="133" fillId="0" borderId="77" xfId="1798" applyFont="1" applyBorder="1" applyAlignment="1">
      <alignment horizontal="center" vertical="center" wrapText="1"/>
    </xf>
    <xf numFmtId="0" fontId="133" fillId="0" borderId="44" xfId="1798" applyFont="1" applyBorder="1" applyAlignment="1">
      <alignment horizontal="center" vertical="center" wrapText="1"/>
    </xf>
    <xf numFmtId="165" fontId="133" fillId="0" borderId="44" xfId="1798" applyNumberFormat="1" applyFont="1" applyBorder="1" applyAlignment="1">
      <alignment horizontal="center" vertical="center" wrapText="1"/>
    </xf>
    <xf numFmtId="0" fontId="133" fillId="0" borderId="77" xfId="1798" applyFont="1" applyBorder="1" applyAlignment="1">
      <alignment horizontal="right" vertical="center" wrapText="1"/>
    </xf>
    <xf numFmtId="49" fontId="133" fillId="0" borderId="44" xfId="1798" applyNumberFormat="1" applyFont="1" applyBorder="1" applyAlignment="1">
      <alignment vertical="center" wrapText="1"/>
    </xf>
    <xf numFmtId="0" fontId="133" fillId="0" borderId="48" xfId="1798" applyFont="1" applyBorder="1" applyAlignment="1">
      <alignment vertical="center" wrapText="1"/>
    </xf>
    <xf numFmtId="0" fontId="133" fillId="0" borderId="78" xfId="1798" applyFont="1" applyBorder="1" applyAlignment="1">
      <alignment horizontal="right" vertical="center" wrapText="1"/>
    </xf>
    <xf numFmtId="165" fontId="133" fillId="0" borderId="0" xfId="1798" applyNumberFormat="1" applyFont="1" applyAlignment="1">
      <alignment horizontal="center" vertical="center"/>
    </xf>
    <xf numFmtId="0" fontId="133" fillId="0" borderId="70" xfId="1798" applyFont="1" applyFill="1" applyBorder="1" applyAlignment="1">
      <alignment horizontal="left" vertical="center"/>
    </xf>
    <xf numFmtId="0" fontId="133" fillId="0" borderId="72" xfId="1798" applyFont="1" applyFill="1" applyBorder="1" applyAlignment="1">
      <alignment horizontal="left" vertical="center"/>
    </xf>
    <xf numFmtId="0" fontId="133" fillId="0" borderId="72" xfId="1798" applyFont="1" applyBorder="1" applyAlignment="1">
      <alignment horizontal="left" vertical="center"/>
    </xf>
    <xf numFmtId="0" fontId="133" fillId="0" borderId="80" xfId="1798" applyFont="1" applyBorder="1" applyAlignment="1">
      <alignment horizontal="right" vertical="center" wrapText="1"/>
    </xf>
    <xf numFmtId="165" fontId="133" fillId="0" borderId="48" xfId="1798" applyNumberFormat="1" applyFont="1" applyBorder="1" applyAlignment="1">
      <alignment horizontal="center" vertical="center" wrapText="1"/>
    </xf>
    <xf numFmtId="0" fontId="133" fillId="0" borderId="44" xfId="1798" applyFont="1" applyBorder="1" applyAlignment="1">
      <alignment horizontal="left" vertical="center" wrapText="1"/>
    </xf>
    <xf numFmtId="0" fontId="133" fillId="0" borderId="79" xfId="1798" applyFont="1" applyBorder="1" applyAlignment="1">
      <alignment horizontal="left" vertical="center" wrapText="1"/>
    </xf>
    <xf numFmtId="0" fontId="133" fillId="0" borderId="80" xfId="1798" applyFont="1" applyBorder="1" applyAlignment="1">
      <alignment horizontal="center" vertical="center" wrapText="1"/>
    </xf>
    <xf numFmtId="165" fontId="134" fillId="0" borderId="44" xfId="1798" applyNumberFormat="1" applyFont="1" applyBorder="1" applyAlignment="1">
      <alignment horizontal="center" vertical="center" wrapText="1"/>
    </xf>
    <xf numFmtId="0" fontId="133" fillId="0" borderId="44" xfId="1798" applyFont="1" applyBorder="1" applyAlignment="1">
      <alignment horizontal="right" vertical="center" wrapText="1"/>
    </xf>
    <xf numFmtId="0" fontId="14" fillId="0" borderId="82" xfId="1801" applyFont="1" applyBorder="1" applyAlignment="1">
      <alignment vertical="top" wrapText="1"/>
    </xf>
    <xf numFmtId="0" fontId="14" fillId="0" borderId="82" xfId="1810" applyFont="1" applyFill="1" applyBorder="1" applyAlignment="1">
      <alignment horizontal="left" wrapText="1"/>
    </xf>
    <xf numFmtId="0" fontId="14" fillId="0" borderId="82" xfId="1801" applyFont="1" applyBorder="1" applyAlignment="1">
      <alignment vertical="center" wrapText="1"/>
    </xf>
    <xf numFmtId="0" fontId="140" fillId="0" borderId="44" xfId="1802" applyFont="1" applyFill="1" applyBorder="1" applyAlignment="1">
      <alignment vertical="center" wrapText="1"/>
    </xf>
    <xf numFmtId="0" fontId="133" fillId="0" borderId="0" xfId="1798" applyFont="1" applyBorder="1" applyAlignment="1">
      <alignment vertical="center"/>
    </xf>
    <xf numFmtId="0" fontId="13" fillId="0" borderId="0" xfId="1801" applyFont="1" applyBorder="1"/>
    <xf numFmtId="0" fontId="9" fillId="0" borderId="0" xfId="1801" applyFont="1" applyFill="1" applyBorder="1" applyAlignment="1">
      <alignment vertical="center" wrapText="1"/>
    </xf>
    <xf numFmtId="0" fontId="133" fillId="0" borderId="0" xfId="1798" applyFont="1" applyBorder="1"/>
    <xf numFmtId="0" fontId="141" fillId="0" borderId="70" xfId="1798" applyFont="1" applyFill="1" applyBorder="1" applyAlignment="1">
      <alignment horizontal="centerContinuous"/>
    </xf>
    <xf numFmtId="0" fontId="141" fillId="0" borderId="71" xfId="1798" applyFont="1" applyFill="1" applyBorder="1" applyAlignment="1">
      <alignment horizontal="centerContinuous"/>
    </xf>
    <xf numFmtId="0" fontId="141" fillId="0" borderId="71" xfId="1798" applyFont="1" applyFill="1" applyBorder="1" applyAlignment="1">
      <alignment horizontal="left" wrapText="1"/>
    </xf>
    <xf numFmtId="0" fontId="141" fillId="0" borderId="71" xfId="1798" applyFont="1" applyFill="1" applyBorder="1" applyAlignment="1">
      <alignment horizontal="left"/>
    </xf>
    <xf numFmtId="0" fontId="141" fillId="0" borderId="83" xfId="1798" applyFont="1" applyFill="1" applyBorder="1" applyAlignment="1">
      <alignment horizontal="left"/>
    </xf>
    <xf numFmtId="0" fontId="141" fillId="0" borderId="0" xfId="1798" applyFont="1" applyFill="1"/>
    <xf numFmtId="0" fontId="141" fillId="0" borderId="72" xfId="1798" applyFont="1" applyFill="1" applyBorder="1" applyAlignment="1">
      <alignment horizontal="centerContinuous"/>
    </xf>
    <xf numFmtId="0" fontId="141" fillId="0" borderId="0" xfId="1798" applyFont="1" applyFill="1" applyBorder="1" applyAlignment="1">
      <alignment horizontal="centerContinuous"/>
    </xf>
    <xf numFmtId="0" fontId="141" fillId="0" borderId="0" xfId="1798" applyFont="1" applyFill="1" applyBorder="1" applyAlignment="1">
      <alignment horizontal="left" wrapText="1"/>
    </xf>
    <xf numFmtId="0" fontId="141" fillId="0" borderId="0" xfId="1798" applyFont="1" applyFill="1" applyBorder="1" applyAlignment="1">
      <alignment horizontal="left"/>
    </xf>
    <xf numFmtId="0" fontId="141" fillId="0" borderId="0" xfId="1798" applyFont="1" applyFill="1" applyBorder="1" applyAlignment="1">
      <alignment horizontal="right"/>
    </xf>
    <xf numFmtId="0" fontId="141" fillId="0" borderId="0" xfId="1798" applyNumberFormat="1" applyFont="1" applyFill="1" applyBorder="1" applyAlignment="1">
      <alignment horizontal="left"/>
    </xf>
    <xf numFmtId="165" fontId="141" fillId="0" borderId="0" xfId="1798" applyNumberFormat="1" applyFont="1" applyFill="1" applyBorder="1" applyAlignment="1">
      <alignment horizontal="center"/>
    </xf>
    <xf numFmtId="0" fontId="141" fillId="0" borderId="84" xfId="1798" applyFont="1" applyFill="1" applyBorder="1" applyAlignment="1">
      <alignment horizontal="left"/>
    </xf>
    <xf numFmtId="49" fontId="141" fillId="0" borderId="0" xfId="1798" applyNumberFormat="1" applyFont="1" applyFill="1" applyBorder="1" applyAlignment="1">
      <alignment horizontal="left" wrapText="1"/>
    </xf>
    <xf numFmtId="165" fontId="141" fillId="0" borderId="0" xfId="1798" applyNumberFormat="1" applyFont="1" applyFill="1" applyBorder="1" applyAlignment="1">
      <alignment horizontal="left"/>
    </xf>
    <xf numFmtId="0" fontId="141" fillId="0" borderId="72" xfId="1798" applyFont="1" applyBorder="1" applyAlignment="1">
      <alignment horizontal="centerContinuous"/>
    </xf>
    <xf numFmtId="0" fontId="141" fillId="0" borderId="0" xfId="1798" applyFont="1" applyBorder="1" applyAlignment="1">
      <alignment horizontal="centerContinuous"/>
    </xf>
    <xf numFmtId="0" fontId="141" fillId="0" borderId="0" xfId="1798" applyFont="1" applyBorder="1" applyAlignment="1">
      <alignment horizontal="left" wrapText="1"/>
    </xf>
    <xf numFmtId="0" fontId="141" fillId="0" borderId="0" xfId="1798" applyFont="1" applyBorder="1" applyAlignment="1">
      <alignment horizontal="left"/>
    </xf>
    <xf numFmtId="165" fontId="141" fillId="0" borderId="0" xfId="1798" applyNumberFormat="1" applyFont="1" applyBorder="1" applyAlignment="1">
      <alignment horizontal="center"/>
    </xf>
    <xf numFmtId="0" fontId="141" fillId="0" borderId="84" xfId="1798" applyFont="1" applyBorder="1" applyAlignment="1">
      <alignment horizontal="left"/>
    </xf>
    <xf numFmtId="0" fontId="141" fillId="0" borderId="0" xfId="1798" applyFont="1"/>
    <xf numFmtId="0" fontId="141" fillId="41" borderId="73" xfId="1799" applyFont="1" applyFill="1" applyBorder="1" applyAlignment="1">
      <alignment horizontal="center" vertical="center" wrapText="1"/>
    </xf>
    <xf numFmtId="0" fontId="141" fillId="41" borderId="74" xfId="1799" applyFont="1" applyFill="1" applyBorder="1" applyAlignment="1">
      <alignment horizontal="center" vertical="center" wrapText="1"/>
    </xf>
    <xf numFmtId="0" fontId="141" fillId="42" borderId="74" xfId="1799" applyFont="1" applyFill="1" applyBorder="1" applyAlignment="1">
      <alignment horizontal="centerContinuous" vertical="center" wrapText="1"/>
    </xf>
    <xf numFmtId="0" fontId="141" fillId="42" borderId="74" xfId="1799" applyFont="1" applyFill="1" applyBorder="1" applyAlignment="1">
      <alignment horizontal="center" vertical="center" wrapText="1"/>
    </xf>
    <xf numFmtId="165" fontId="141" fillId="42" borderId="74" xfId="1799" applyNumberFormat="1" applyFont="1" applyFill="1" applyBorder="1" applyAlignment="1">
      <alignment horizontal="center" vertical="center" wrapText="1"/>
    </xf>
    <xf numFmtId="165" fontId="141" fillId="41" borderId="74" xfId="1799" applyNumberFormat="1" applyFont="1" applyFill="1" applyBorder="1" applyAlignment="1">
      <alignment horizontal="center" vertical="center" wrapText="1"/>
    </xf>
    <xf numFmtId="0" fontId="141" fillId="42" borderId="74" xfId="1800" applyFont="1" applyFill="1" applyBorder="1" applyAlignment="1">
      <alignment horizontal="centerContinuous" vertical="center" shrinkToFit="1"/>
    </xf>
    <xf numFmtId="165" fontId="141" fillId="41" borderId="85" xfId="1800" applyNumberFormat="1" applyFont="1" applyFill="1" applyBorder="1" applyAlignment="1">
      <alignment horizontal="center" vertical="center" wrapText="1"/>
    </xf>
    <xf numFmtId="0" fontId="141" fillId="0" borderId="75" xfId="1798" applyFont="1" applyBorder="1" applyAlignment="1">
      <alignment horizontal="right" vertical="top" wrapText="1"/>
    </xf>
    <xf numFmtId="0" fontId="141" fillId="0" borderId="76" xfId="1798" applyFont="1" applyBorder="1" applyAlignment="1">
      <alignment horizontal="center" vertical="top" wrapText="1"/>
    </xf>
    <xf numFmtId="0" fontId="141" fillId="0" borderId="76" xfId="1798" applyFont="1" applyBorder="1" applyAlignment="1">
      <alignment vertical="top" wrapText="1"/>
    </xf>
    <xf numFmtId="165" fontId="141" fillId="0" borderId="76" xfId="1798" applyNumberFormat="1" applyFont="1" applyBorder="1" applyAlignment="1">
      <alignment horizontal="center" vertical="top" wrapText="1"/>
    </xf>
    <xf numFmtId="0" fontId="141" fillId="0" borderId="86" xfId="1798" applyFont="1" applyBorder="1" applyAlignment="1">
      <alignment vertical="top" wrapText="1"/>
    </xf>
    <xf numFmtId="0" fontId="142" fillId="0" borderId="77" xfId="1798" applyFont="1" applyBorder="1" applyAlignment="1">
      <alignment horizontal="center" vertical="top" wrapText="1"/>
    </xf>
    <xf numFmtId="49" fontId="141" fillId="0" borderId="27" xfId="1813" applyNumberFormat="1" applyFont="1" applyBorder="1"/>
    <xf numFmtId="0" fontId="142" fillId="0" borderId="27" xfId="1813" applyFont="1" applyBorder="1" applyAlignment="1">
      <alignment wrapText="1"/>
    </xf>
    <xf numFmtId="4" fontId="141" fillId="0" borderId="27" xfId="1813" applyNumberFormat="1" applyFont="1" applyBorder="1"/>
    <xf numFmtId="0" fontId="141" fillId="0" borderId="27" xfId="1813" applyFont="1" applyBorder="1"/>
    <xf numFmtId="165" fontId="141" fillId="0" borderId="27" xfId="1813" applyNumberFormat="1" applyFont="1" applyBorder="1"/>
    <xf numFmtId="165" fontId="142" fillId="0" borderId="7" xfId="1813" applyNumberFormat="1" applyFont="1" applyBorder="1" applyAlignment="1">
      <alignment horizontal="center"/>
    </xf>
    <xf numFmtId="0" fontId="144" fillId="0" borderId="27" xfId="1813" applyFont="1" applyBorder="1"/>
    <xf numFmtId="0" fontId="144" fillId="0" borderId="84" xfId="1813" applyFont="1" applyBorder="1"/>
    <xf numFmtId="0" fontId="141" fillId="0" borderId="0" xfId="1813" applyFont="1"/>
    <xf numFmtId="0" fontId="144" fillId="0" borderId="0" xfId="1813" applyFont="1"/>
    <xf numFmtId="49" fontId="141" fillId="0" borderId="87" xfId="1813" applyNumberFormat="1" applyFont="1" applyBorder="1" applyAlignment="1">
      <alignment horizontal="right"/>
    </xf>
    <xf numFmtId="0" fontId="141" fillId="0" borderId="27" xfId="1813" applyFont="1" applyBorder="1" applyAlignment="1">
      <alignment wrapText="1"/>
    </xf>
    <xf numFmtId="0" fontId="141" fillId="0" borderId="44" xfId="1798" applyFont="1" applyFill="1" applyBorder="1" applyAlignment="1">
      <alignment horizontal="center" wrapText="1"/>
    </xf>
    <xf numFmtId="4" fontId="141" fillId="0" borderId="27" xfId="1813" applyNumberFormat="1" applyFont="1" applyBorder="1" applyAlignment="1">
      <alignment horizontal="center"/>
    </xf>
    <xf numFmtId="165" fontId="141" fillId="0" borderId="27" xfId="1813" applyNumberFormat="1" applyFont="1" applyBorder="1" applyAlignment="1">
      <alignment horizontal="center"/>
    </xf>
    <xf numFmtId="165" fontId="141" fillId="0" borderId="7" xfId="1813" applyNumberFormat="1" applyFont="1" applyBorder="1" applyAlignment="1">
      <alignment horizontal="center"/>
    </xf>
    <xf numFmtId="0" fontId="141" fillId="0" borderId="27" xfId="1813" applyFont="1" applyBorder="1" applyAlignment="1">
      <alignment horizontal="left" wrapText="1"/>
    </xf>
    <xf numFmtId="210" fontId="141" fillId="0" borderId="0" xfId="1813" applyNumberFormat="1" applyFont="1"/>
    <xf numFmtId="0" fontId="141" fillId="0" borderId="44" xfId="1798" applyFont="1" applyFill="1" applyBorder="1" applyAlignment="1">
      <alignment horizontal="center" vertical="top" wrapText="1"/>
    </xf>
    <xf numFmtId="4" fontId="141" fillId="0" borderId="27" xfId="1813" applyNumberFormat="1" applyFont="1" applyFill="1" applyBorder="1" applyAlignment="1">
      <alignment horizontal="center"/>
    </xf>
    <xf numFmtId="0" fontId="141" fillId="0" borderId="77" xfId="1798" applyFont="1" applyBorder="1" applyAlignment="1">
      <alignment horizontal="right" vertical="top" wrapText="1"/>
    </xf>
    <xf numFmtId="0" fontId="141" fillId="0" borderId="27" xfId="1798" applyFont="1" applyBorder="1" applyAlignment="1">
      <alignment horizontal="center" vertical="top" wrapText="1"/>
    </xf>
    <xf numFmtId="0" fontId="141" fillId="0" borderId="27" xfId="1798" applyFont="1" applyBorder="1" applyAlignment="1">
      <alignment vertical="top" wrapText="1"/>
    </xf>
    <xf numFmtId="0" fontId="141" fillId="0" borderId="27" xfId="1798" applyFont="1" applyFill="1" applyBorder="1" applyAlignment="1">
      <alignment horizontal="center" vertical="top" wrapText="1"/>
    </xf>
    <xf numFmtId="165" fontId="141" fillId="0" borderId="27" xfId="1798" applyNumberFormat="1" applyFont="1" applyBorder="1" applyAlignment="1">
      <alignment horizontal="center" vertical="top" wrapText="1"/>
    </xf>
    <xf numFmtId="165" fontId="141" fillId="0" borderId="7" xfId="1798" applyNumberFormat="1" applyFont="1" applyBorder="1" applyAlignment="1">
      <alignment horizontal="center" vertical="top" wrapText="1"/>
    </xf>
    <xf numFmtId="0" fontId="141" fillId="0" borderId="84" xfId="1798" applyFont="1" applyBorder="1" applyAlignment="1">
      <alignment vertical="top" wrapText="1"/>
    </xf>
    <xf numFmtId="4" fontId="141" fillId="0" borderId="27" xfId="1813" applyNumberFormat="1" applyFont="1" applyFill="1" applyBorder="1"/>
    <xf numFmtId="49" fontId="141" fillId="0" borderId="87" xfId="1813" applyNumberFormat="1" applyFont="1" applyFill="1" applyBorder="1" applyAlignment="1">
      <alignment horizontal="right"/>
    </xf>
    <xf numFmtId="49" fontId="141" fillId="0" borderId="27" xfId="1813" applyNumberFormat="1" applyFont="1" applyFill="1" applyBorder="1"/>
    <xf numFmtId="0" fontId="141" fillId="0" borderId="27" xfId="1813" applyFont="1" applyFill="1" applyBorder="1" applyAlignment="1">
      <alignment wrapText="1"/>
    </xf>
    <xf numFmtId="0" fontId="141" fillId="0" borderId="27" xfId="1813" applyFont="1" applyFill="1" applyBorder="1" applyAlignment="1">
      <alignment horizontal="left" wrapText="1"/>
    </xf>
    <xf numFmtId="0" fontId="144" fillId="0" borderId="84" xfId="1813" applyFont="1" applyFill="1" applyBorder="1"/>
    <xf numFmtId="210" fontId="141" fillId="0" borderId="0" xfId="1813" applyNumberFormat="1" applyFont="1" applyFill="1"/>
    <xf numFmtId="0" fontId="144" fillId="0" borderId="0" xfId="1813" applyFont="1" applyFill="1"/>
    <xf numFmtId="0" fontId="141" fillId="0" borderId="87" xfId="1813" applyFont="1" applyBorder="1"/>
    <xf numFmtId="0" fontId="141" fillId="0" borderId="27" xfId="1813" applyFont="1" applyFill="1" applyBorder="1"/>
    <xf numFmtId="0" fontId="141" fillId="0" borderId="7" xfId="1813" applyFont="1" applyBorder="1"/>
    <xf numFmtId="0" fontId="141" fillId="0" borderId="87" xfId="1798" applyFont="1" applyBorder="1" applyAlignment="1">
      <alignment horizontal="right" vertical="top" wrapText="1"/>
    </xf>
    <xf numFmtId="0" fontId="141" fillId="0" borderId="77" xfId="1798" applyFont="1" applyFill="1" applyBorder="1" applyAlignment="1">
      <alignment horizontal="right" vertical="top" wrapText="1"/>
    </xf>
    <xf numFmtId="0" fontId="141" fillId="0" borderId="27" xfId="1798" applyFont="1" applyFill="1" applyBorder="1" applyAlignment="1">
      <alignment vertical="top" wrapText="1"/>
    </xf>
    <xf numFmtId="165" fontId="141" fillId="0" borderId="27" xfId="1798" applyNumberFormat="1" applyFont="1" applyFill="1" applyBorder="1" applyAlignment="1">
      <alignment horizontal="center" vertical="top" wrapText="1"/>
    </xf>
    <xf numFmtId="0" fontId="141" fillId="0" borderId="27" xfId="1798" applyNumberFormat="1" applyFont="1" applyFill="1" applyBorder="1" applyAlignment="1">
      <alignment vertical="top" wrapText="1"/>
    </xf>
    <xf numFmtId="0" fontId="141" fillId="0" borderId="84" xfId="1798" applyNumberFormat="1" applyFont="1" applyFill="1" applyBorder="1" applyAlignment="1">
      <alignment vertical="top" wrapText="1"/>
    </xf>
    <xf numFmtId="0" fontId="141" fillId="0" borderId="44" xfId="1798" applyFont="1" applyFill="1" applyBorder="1" applyAlignment="1">
      <alignment vertical="top" wrapText="1"/>
    </xf>
    <xf numFmtId="210" fontId="141" fillId="0" borderId="27" xfId="1813" applyNumberFormat="1" applyFont="1" applyFill="1" applyBorder="1"/>
    <xf numFmtId="0" fontId="141" fillId="0" borderId="0" xfId="1798" applyFont="1" applyAlignment="1">
      <alignment wrapText="1"/>
    </xf>
    <xf numFmtId="165" fontId="141" fillId="0" borderId="0" xfId="1798" applyNumberFormat="1" applyFont="1" applyAlignment="1">
      <alignment horizontal="center"/>
    </xf>
    <xf numFmtId="0" fontId="146" fillId="0" borderId="0" xfId="2" applyFont="1"/>
    <xf numFmtId="0" fontId="146" fillId="0" borderId="0" xfId="3" applyFont="1"/>
    <xf numFmtId="3" fontId="146" fillId="0" borderId="0" xfId="3" applyNumberFormat="1" applyFont="1"/>
    <xf numFmtId="49" fontId="147" fillId="0" borderId="21" xfId="3" applyNumberFormat="1" applyFont="1" applyBorder="1" applyAlignment="1">
      <alignment vertical="center"/>
    </xf>
    <xf numFmtId="164" fontId="147" fillId="0" borderId="21" xfId="3" applyNumberFormat="1" applyFont="1" applyBorder="1" applyAlignment="1">
      <alignment vertical="center"/>
    </xf>
    <xf numFmtId="3" fontId="147" fillId="0" borderId="0" xfId="3" applyNumberFormat="1" applyFont="1"/>
    <xf numFmtId="0" fontId="147" fillId="0" borderId="0" xfId="3" applyFont="1"/>
    <xf numFmtId="0" fontId="147" fillId="0" borderId="19" xfId="3" applyFont="1" applyBorder="1" applyAlignment="1">
      <alignment horizontal="left" vertical="center"/>
    </xf>
    <xf numFmtId="0" fontId="147" fillId="0" borderId="20" xfId="3" applyFont="1" applyBorder="1" applyAlignment="1">
      <alignment horizontal="left" vertical="center"/>
    </xf>
    <xf numFmtId="0" fontId="147" fillId="0" borderId="21" xfId="3" applyFont="1" applyBorder="1"/>
    <xf numFmtId="0" fontId="147" fillId="0" borderId="19" xfId="3" applyFont="1" applyBorder="1" applyAlignment="1">
      <alignment vertical="center"/>
    </xf>
    <xf numFmtId="0" fontId="147" fillId="0" borderId="20" xfId="3" applyFont="1" applyBorder="1"/>
    <xf numFmtId="3" fontId="147" fillId="0" borderId="21" xfId="3" applyNumberFormat="1" applyFont="1" applyBorder="1"/>
    <xf numFmtId="0" fontId="146" fillId="2" borderId="21" xfId="3" applyFont="1" applyFill="1" applyBorder="1"/>
    <xf numFmtId="0" fontId="146" fillId="2" borderId="19" xfId="3" applyFont="1" applyFill="1" applyBorder="1"/>
    <xf numFmtId="0" fontId="146" fillId="2" borderId="20" xfId="3" applyFont="1" applyFill="1" applyBorder="1"/>
    <xf numFmtId="164" fontId="146" fillId="2" borderId="21" xfId="3" applyNumberFormat="1" applyFont="1" applyFill="1" applyBorder="1"/>
    <xf numFmtId="3" fontId="146" fillId="0" borderId="0" xfId="3" applyNumberFormat="1" applyFont="1" applyFill="1"/>
    <xf numFmtId="0" fontId="146" fillId="0" borderId="0" xfId="3" applyFont="1" applyFill="1"/>
    <xf numFmtId="0" fontId="148" fillId="0" borderId="21" xfId="3" applyFont="1" applyBorder="1"/>
    <xf numFmtId="0" fontId="148" fillId="0" borderId="19" xfId="3" applyFont="1" applyBorder="1"/>
    <xf numFmtId="0" fontId="148" fillId="0" borderId="20" xfId="3" applyFont="1" applyBorder="1"/>
    <xf numFmtId="3" fontId="148" fillId="0" borderId="0" xfId="3" applyNumberFormat="1" applyFont="1"/>
    <xf numFmtId="0" fontId="148" fillId="0" borderId="0" xfId="3" applyFont="1"/>
    <xf numFmtId="0" fontId="148" fillId="0" borderId="0" xfId="3" applyFont="1" applyBorder="1"/>
    <xf numFmtId="0" fontId="146" fillId="0" borderId="0" xfId="3" applyFont="1" applyBorder="1"/>
    <xf numFmtId="0" fontId="148" fillId="0" borderId="11" xfId="3" applyFont="1" applyBorder="1"/>
    <xf numFmtId="164" fontId="148" fillId="0" borderId="21" xfId="3" applyNumberFormat="1" applyFont="1" applyBorder="1"/>
    <xf numFmtId="0" fontId="146" fillId="0" borderId="19" xfId="3" applyFont="1" applyBorder="1"/>
    <xf numFmtId="0" fontId="146" fillId="0" borderId="20" xfId="3" applyFont="1" applyBorder="1"/>
    <xf numFmtId="164" fontId="146" fillId="0" borderId="21" xfId="3" applyNumberFormat="1" applyFont="1" applyBorder="1"/>
    <xf numFmtId="10" fontId="148" fillId="0" borderId="20" xfId="3" applyNumberFormat="1" applyFont="1" applyBorder="1"/>
    <xf numFmtId="0" fontId="148" fillId="2" borderId="21" xfId="3" applyFont="1" applyFill="1" applyBorder="1"/>
    <xf numFmtId="0" fontId="134" fillId="0" borderId="44" xfId="1798" applyFont="1" applyBorder="1" applyAlignment="1">
      <alignment vertical="center" wrapText="1"/>
    </xf>
    <xf numFmtId="0" fontId="13" fillId="0" borderId="79" xfId="1801" applyFill="1" applyBorder="1" applyAlignment="1">
      <alignment vertical="center" wrapText="1"/>
    </xf>
    <xf numFmtId="0" fontId="133" fillId="0" borderId="79" xfId="1798" applyFont="1" applyBorder="1" applyAlignment="1">
      <alignment horizontal="center" vertical="center" wrapText="1"/>
    </xf>
    <xf numFmtId="165" fontId="133" fillId="0" borderId="79" xfId="1798" applyNumberFormat="1" applyFont="1" applyBorder="1" applyAlignment="1">
      <alignment horizontal="center" vertical="center" wrapText="1"/>
    </xf>
    <xf numFmtId="0" fontId="133" fillId="41" borderId="74" xfId="1799" applyFont="1" applyFill="1" applyBorder="1" applyAlignment="1">
      <alignment horizontal="center" vertical="center" wrapText="1"/>
    </xf>
    <xf numFmtId="0" fontId="133" fillId="0" borderId="76" xfId="1798" applyFont="1" applyBorder="1" applyAlignment="1">
      <alignment horizontal="right" vertical="center" wrapText="1"/>
    </xf>
    <xf numFmtId="0" fontId="133" fillId="0" borderId="48" xfId="1798" applyFont="1" applyBorder="1" applyAlignment="1">
      <alignment horizontal="right" vertical="center" wrapText="1"/>
    </xf>
    <xf numFmtId="0" fontId="135" fillId="0" borderId="48" xfId="1801" applyFont="1" applyBorder="1" applyAlignment="1">
      <alignment vertical="center" wrapText="1"/>
    </xf>
    <xf numFmtId="0" fontId="134" fillId="0" borderId="88" xfId="1798" applyFont="1" applyBorder="1" applyAlignment="1">
      <alignment horizontal="center" vertical="center" wrapText="1"/>
    </xf>
    <xf numFmtId="0" fontId="134" fillId="0" borderId="82" xfId="1798" applyFont="1" applyBorder="1" applyAlignment="1">
      <alignment horizontal="center" vertical="center" wrapText="1"/>
    </xf>
    <xf numFmtId="165" fontId="134" fillId="0" borderId="82" xfId="1798" applyNumberFormat="1" applyFont="1" applyBorder="1" applyAlignment="1">
      <alignment horizontal="center" vertical="center" wrapText="1"/>
    </xf>
    <xf numFmtId="165" fontId="134" fillId="43" borderId="89" xfId="1798" applyNumberFormat="1" applyFont="1" applyFill="1" applyBorder="1" applyAlignment="1">
      <alignment horizontal="center" vertical="center" wrapText="1"/>
    </xf>
    <xf numFmtId="0" fontId="133" fillId="0" borderId="81" xfId="1798" applyFont="1" applyBorder="1" applyAlignment="1">
      <alignment horizontal="right" vertical="center" wrapText="1"/>
    </xf>
    <xf numFmtId="0" fontId="133" fillId="0" borderId="81" xfId="1798" applyFont="1" applyBorder="1" applyAlignment="1">
      <alignment vertical="center" wrapText="1"/>
    </xf>
    <xf numFmtId="3" fontId="141" fillId="0" borderId="74" xfId="1799" applyNumberFormat="1" applyFont="1" applyFill="1" applyBorder="1" applyAlignment="1">
      <alignment horizontal="center" vertical="center" wrapText="1"/>
    </xf>
    <xf numFmtId="0" fontId="141" fillId="0" borderId="76" xfId="1798" applyFont="1" applyFill="1" applyBorder="1" applyAlignment="1">
      <alignment horizontal="center" vertical="top" wrapText="1"/>
    </xf>
    <xf numFmtId="4" fontId="18" fillId="0" borderId="40" xfId="4" applyNumberFormat="1" applyFont="1" applyFill="1" applyBorder="1" applyAlignment="1">
      <alignment horizontal="right" vertical="center"/>
    </xf>
    <xf numFmtId="49" fontId="18" fillId="0" borderId="40" xfId="4" applyNumberFormat="1" applyFont="1" applyFill="1" applyBorder="1" applyAlignment="1">
      <alignment horizontal="center" vertical="center"/>
    </xf>
    <xf numFmtId="165" fontId="18" fillId="0" borderId="40" xfId="4" applyNumberFormat="1" applyFont="1" applyFill="1" applyBorder="1" applyAlignment="1">
      <alignment vertical="center"/>
    </xf>
    <xf numFmtId="165" fontId="18" fillId="0" borderId="45" xfId="4" applyNumberFormat="1" applyFont="1" applyFill="1" applyBorder="1" applyAlignment="1">
      <alignment horizontal="right" vertical="center"/>
    </xf>
    <xf numFmtId="3" fontId="141" fillId="42" borderId="74" xfId="1799" applyNumberFormat="1" applyFont="1" applyFill="1" applyBorder="1" applyAlignment="1">
      <alignment horizontal="center" vertical="center" wrapText="1"/>
    </xf>
    <xf numFmtId="2" fontId="141" fillId="0" borderId="44" xfId="1798" applyNumberFormat="1" applyFont="1" applyFill="1" applyBorder="1" applyAlignment="1">
      <alignment horizontal="center" wrapText="1"/>
    </xf>
    <xf numFmtId="2" fontId="141" fillId="0" borderId="44" xfId="1798" applyNumberFormat="1" applyFont="1" applyFill="1" applyBorder="1" applyAlignment="1">
      <alignment horizontal="center" vertical="top" wrapText="1"/>
    </xf>
    <xf numFmtId="0" fontId="149" fillId="0" borderId="27" xfId="1813" applyFont="1" applyBorder="1" applyAlignment="1">
      <alignment wrapText="1"/>
    </xf>
    <xf numFmtId="0" fontId="141" fillId="0" borderId="27" xfId="1798" applyFont="1" applyFill="1" applyBorder="1" applyAlignment="1">
      <alignment horizontal="center" wrapText="1"/>
    </xf>
    <xf numFmtId="49" fontId="12" fillId="0" borderId="21" xfId="3" applyNumberFormat="1" applyFont="1" applyBorder="1" applyAlignment="1">
      <alignment vertical="center"/>
    </xf>
    <xf numFmtId="0" fontId="2" fillId="0" borderId="2" xfId="1" applyFont="1" applyBorder="1" applyAlignment="1">
      <alignment horizontal="left"/>
    </xf>
    <xf numFmtId="0" fontId="2" fillId="0" borderId="3" xfId="1" applyFont="1" applyBorder="1" applyAlignment="1">
      <alignment horizontal="left"/>
    </xf>
    <xf numFmtId="0" fontId="1" fillId="0" borderId="4" xfId="1" applyBorder="1" applyAlignment="1">
      <alignment horizontal="left"/>
    </xf>
    <xf numFmtId="0" fontId="3" fillId="0" borderId="7" xfId="1" applyFont="1" applyBorder="1" applyAlignment="1">
      <alignment horizontal="left"/>
    </xf>
    <xf numFmtId="0" fontId="3" fillId="0" borderId="8" xfId="1" applyFont="1" applyBorder="1" applyAlignment="1">
      <alignment horizontal="left"/>
    </xf>
    <xf numFmtId="0" fontId="4" fillId="0" borderId="7" xfId="1" applyFont="1" applyBorder="1" applyAlignment="1">
      <alignment horizontal="left" vertical="center" wrapText="1"/>
    </xf>
    <xf numFmtId="0" fontId="5" fillId="0" borderId="0" xfId="1" applyFont="1" applyBorder="1" applyAlignment="1">
      <alignment horizontal="left" vertical="center" wrapText="1"/>
    </xf>
    <xf numFmtId="0" fontId="5" fillId="0" borderId="8" xfId="1" applyFont="1" applyBorder="1" applyAlignment="1">
      <alignment horizontal="left" vertical="center" wrapText="1"/>
    </xf>
    <xf numFmtId="3" fontId="6" fillId="0" borderId="7" xfId="1" applyNumberFormat="1" applyFont="1" applyBorder="1" applyAlignment="1">
      <alignment horizontal="center" vertical="center" wrapText="1"/>
    </xf>
    <xf numFmtId="0" fontId="6" fillId="0" borderId="9" xfId="1" applyFont="1" applyBorder="1" applyAlignment="1">
      <alignment horizontal="center" vertical="center" wrapText="1"/>
    </xf>
    <xf numFmtId="0" fontId="6" fillId="0" borderId="7"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7" xfId="1" applyFont="1" applyBorder="1" applyAlignment="1">
      <alignment horizontal="center" vertical="center" wrapText="1"/>
    </xf>
    <xf numFmtId="0" fontId="2" fillId="0" borderId="7" xfId="1" applyFont="1" applyBorder="1" applyAlignment="1">
      <alignment horizontal="left"/>
    </xf>
    <xf numFmtId="0" fontId="2" fillId="0" borderId="8" xfId="1" applyFont="1" applyBorder="1" applyAlignment="1">
      <alignment horizontal="left"/>
    </xf>
    <xf numFmtId="0" fontId="3" fillId="0" borderId="10" xfId="1" applyFont="1" applyBorder="1" applyAlignment="1">
      <alignment horizontal="left" vertical="center" wrapText="1"/>
    </xf>
    <xf numFmtId="0" fontId="3" fillId="0" borderId="11" xfId="1" applyFont="1" applyBorder="1" applyAlignment="1">
      <alignment horizontal="left" vertical="center" wrapText="1"/>
    </xf>
    <xf numFmtId="0" fontId="3" fillId="0" borderId="12" xfId="1" applyFont="1" applyBorder="1" applyAlignment="1">
      <alignment horizontal="left" vertical="center" wrapText="1"/>
    </xf>
    <xf numFmtId="0" fontId="1" fillId="0" borderId="7" xfId="1" applyBorder="1" applyAlignment="1">
      <alignment horizontal="left"/>
    </xf>
    <xf numFmtId="0" fontId="1" fillId="0" borderId="8" xfId="1" applyBorder="1" applyAlignment="1">
      <alignment horizontal="left"/>
    </xf>
    <xf numFmtId="0" fontId="1" fillId="0" borderId="13" xfId="1" applyBorder="1" applyAlignment="1">
      <alignment horizontal="left"/>
    </xf>
    <xf numFmtId="0" fontId="1" fillId="0" borderId="14" xfId="1" applyBorder="1" applyAlignment="1">
      <alignment horizontal="left"/>
    </xf>
    <xf numFmtId="0" fontId="1" fillId="0" borderId="15" xfId="1" applyBorder="1" applyAlignment="1">
      <alignment horizontal="left"/>
    </xf>
    <xf numFmtId="0" fontId="1" fillId="0" borderId="10" xfId="1" applyBorder="1" applyAlignment="1">
      <alignment horizontal="left"/>
    </xf>
    <xf numFmtId="0" fontId="1" fillId="0" borderId="12" xfId="1" applyBorder="1" applyAlignment="1">
      <alignment horizontal="left"/>
    </xf>
    <xf numFmtId="0" fontId="1" fillId="0" borderId="25" xfId="1" applyFill="1" applyBorder="1" applyAlignment="1">
      <alignment horizontal="left" vertical="top"/>
    </xf>
    <xf numFmtId="0" fontId="1" fillId="0" borderId="16" xfId="1" applyFill="1" applyBorder="1" applyAlignment="1">
      <alignment horizontal="left" vertical="top"/>
    </xf>
    <xf numFmtId="0" fontId="1" fillId="0" borderId="21" xfId="1" applyFill="1" applyBorder="1" applyAlignment="1">
      <alignment horizontal="left" vertical="top"/>
    </xf>
    <xf numFmtId="0" fontId="1" fillId="0" borderId="21" xfId="1" applyFill="1" applyBorder="1" applyAlignment="1">
      <alignment horizontal="center"/>
    </xf>
    <xf numFmtId="0" fontId="1" fillId="0" borderId="21" xfId="1" applyFont="1" applyFill="1" applyBorder="1" applyAlignment="1">
      <alignment horizontal="left"/>
    </xf>
    <xf numFmtId="0" fontId="1" fillId="0" borderId="21" xfId="1" applyFill="1" applyBorder="1" applyAlignment="1">
      <alignment horizontal="left"/>
    </xf>
    <xf numFmtId="0" fontId="1" fillId="0" borderId="22" xfId="1" applyFill="1" applyBorder="1" applyAlignment="1">
      <alignment horizontal="left"/>
    </xf>
    <xf numFmtId="0" fontId="1" fillId="0" borderId="7" xfId="1" applyFill="1" applyBorder="1" applyAlignment="1">
      <alignment horizontal="center"/>
    </xf>
    <xf numFmtId="0" fontId="1" fillId="0" borderId="0" xfId="1" applyFill="1" applyBorder="1" applyAlignment="1">
      <alignment horizontal="center"/>
    </xf>
    <xf numFmtId="0" fontId="1" fillId="0" borderId="9" xfId="1" applyFill="1" applyBorder="1" applyAlignment="1">
      <alignment horizontal="center"/>
    </xf>
    <xf numFmtId="0" fontId="5" fillId="0" borderId="10" xfId="1" applyFont="1" applyBorder="1" applyAlignment="1">
      <alignment horizontal="left" vertical="center"/>
    </xf>
    <xf numFmtId="0" fontId="5" fillId="0" borderId="11" xfId="1" applyFont="1" applyBorder="1" applyAlignment="1">
      <alignment horizontal="left" vertical="center"/>
    </xf>
    <xf numFmtId="0" fontId="5" fillId="0" borderId="12" xfId="1" applyFont="1" applyBorder="1" applyAlignment="1">
      <alignment horizontal="left" vertical="center"/>
    </xf>
    <xf numFmtId="0" fontId="1" fillId="0" borderId="19" xfId="1" applyBorder="1" applyAlignment="1">
      <alignment horizontal="left"/>
    </xf>
    <xf numFmtId="0" fontId="1" fillId="0" borderId="20" xfId="1" applyBorder="1" applyAlignment="1">
      <alignment horizontal="left"/>
    </xf>
    <xf numFmtId="0" fontId="1" fillId="0" borderId="21" xfId="1" applyFont="1" applyBorder="1" applyAlignment="1">
      <alignment horizontal="left"/>
    </xf>
    <xf numFmtId="0" fontId="1" fillId="0" borderId="21" xfId="1" applyBorder="1" applyAlignment="1">
      <alignment horizontal="left"/>
    </xf>
    <xf numFmtId="0" fontId="1" fillId="0" borderId="22" xfId="1" applyBorder="1" applyAlignment="1">
      <alignment horizontal="left"/>
    </xf>
    <xf numFmtId="0" fontId="1" fillId="0" borderId="19" xfId="1" applyFont="1" applyBorder="1" applyAlignment="1">
      <alignment horizontal="left"/>
    </xf>
    <xf numFmtId="0" fontId="1" fillId="0" borderId="23" xfId="1" applyBorder="1" applyAlignment="1">
      <alignment horizontal="left"/>
    </xf>
    <xf numFmtId="0" fontId="5" fillId="0" borderId="21" xfId="1" applyFont="1" applyFill="1" applyBorder="1" applyAlignment="1">
      <alignment horizontal="left"/>
    </xf>
    <xf numFmtId="0" fontId="5" fillId="0" borderId="19" xfId="1" applyFont="1" applyFill="1" applyBorder="1" applyAlignment="1">
      <alignment horizontal="left"/>
    </xf>
    <xf numFmtId="0" fontId="5" fillId="0" borderId="23" xfId="1" applyFont="1" applyFill="1" applyBorder="1" applyAlignment="1">
      <alignment horizontal="left"/>
    </xf>
    <xf numFmtId="0" fontId="1" fillId="0" borderId="18" xfId="1" applyFill="1" applyBorder="1" applyAlignment="1">
      <alignment horizontal="center"/>
    </xf>
    <xf numFmtId="0" fontId="1" fillId="0" borderId="19" xfId="1" applyFill="1" applyBorder="1" applyAlignment="1">
      <alignment horizontal="left"/>
    </xf>
    <xf numFmtId="0" fontId="1" fillId="0" borderId="23" xfId="1" applyFill="1" applyBorder="1" applyAlignment="1">
      <alignment horizontal="left"/>
    </xf>
    <xf numFmtId="0" fontId="1" fillId="0" borderId="20" xfId="1" applyFill="1" applyBorder="1" applyAlignment="1">
      <alignment horizontal="left"/>
    </xf>
    <xf numFmtId="0" fontId="1" fillId="0" borderId="26" xfId="1" applyFont="1" applyFill="1" applyBorder="1" applyAlignment="1">
      <alignment horizontal="left" vertical="top" wrapText="1"/>
    </xf>
    <xf numFmtId="0" fontId="1" fillId="0" borderId="27" xfId="1" applyFill="1" applyBorder="1" applyAlignment="1">
      <alignment horizontal="left" vertical="top" wrapText="1"/>
    </xf>
    <xf numFmtId="0" fontId="1" fillId="0" borderId="28" xfId="1" applyFill="1" applyBorder="1" applyAlignment="1">
      <alignment horizontal="left" vertical="top" wrapText="1"/>
    </xf>
    <xf numFmtId="0" fontId="1" fillId="0" borderId="31" xfId="1" applyFill="1" applyBorder="1" applyAlignment="1">
      <alignment horizontal="left" vertical="center"/>
    </xf>
    <xf numFmtId="0" fontId="1" fillId="0" borderId="31" xfId="1" applyFont="1" applyFill="1" applyBorder="1" applyAlignment="1">
      <alignment horizontal="left"/>
    </xf>
    <xf numFmtId="0" fontId="1" fillId="0" borderId="13" xfId="1" applyFont="1" applyFill="1" applyBorder="1" applyAlignment="1">
      <alignment horizontal="left"/>
    </xf>
    <xf numFmtId="0" fontId="1" fillId="0" borderId="15" xfId="1" applyFill="1" applyBorder="1" applyAlignment="1">
      <alignment horizontal="left"/>
    </xf>
    <xf numFmtId="0" fontId="1" fillId="0" borderId="14" xfId="1" applyFill="1" applyBorder="1" applyAlignment="1">
      <alignment horizontal="left"/>
    </xf>
    <xf numFmtId="0" fontId="1" fillId="0" borderId="29" xfId="1" applyFill="1" applyBorder="1" applyAlignment="1">
      <alignment horizontal="left"/>
    </xf>
    <xf numFmtId="0" fontId="1" fillId="0" borderId="8" xfId="1" applyFill="1" applyBorder="1" applyAlignment="1">
      <alignment horizontal="center"/>
    </xf>
    <xf numFmtId="0" fontId="1" fillId="0" borderId="10" xfId="1" applyFill="1" applyBorder="1" applyAlignment="1">
      <alignment horizontal="center"/>
    </xf>
    <xf numFmtId="0" fontId="1" fillId="0" borderId="12" xfId="1" applyFill="1" applyBorder="1" applyAlignment="1">
      <alignment horizontal="center"/>
    </xf>
    <xf numFmtId="0" fontId="147" fillId="0" borderId="19" xfId="3" applyFont="1" applyBorder="1" applyAlignment="1">
      <alignment horizontal="left" vertical="center"/>
    </xf>
    <xf numFmtId="0" fontId="147" fillId="0" borderId="20" xfId="3" applyFont="1" applyBorder="1" applyAlignment="1">
      <alignment horizontal="left" vertical="center"/>
    </xf>
    <xf numFmtId="0" fontId="3" fillId="3" borderId="34" xfId="4" applyFont="1" applyFill="1" applyBorder="1" applyAlignment="1">
      <alignment horizontal="center" vertical="center" wrapText="1"/>
    </xf>
    <xf numFmtId="0" fontId="15" fillId="3" borderId="38" xfId="3" applyFont="1" applyFill="1" applyBorder="1" applyAlignment="1">
      <alignment horizontal="center" vertical="center" wrapText="1"/>
    </xf>
    <xf numFmtId="0" fontId="3" fillId="0" borderId="30" xfId="5" applyFont="1" applyBorder="1" applyAlignment="1">
      <alignment horizontal="center" vertical="center"/>
    </xf>
    <xf numFmtId="0" fontId="3" fillId="0" borderId="31" xfId="5" applyFont="1" applyBorder="1" applyAlignment="1">
      <alignment horizontal="center" vertical="center"/>
    </xf>
    <xf numFmtId="0" fontId="3" fillId="3" borderId="33" xfId="4" applyFont="1" applyFill="1" applyBorder="1" applyAlignment="1">
      <alignment horizontal="center" vertical="center" wrapText="1"/>
    </xf>
    <xf numFmtId="0" fontId="3" fillId="3" borderId="3" xfId="4" applyFont="1" applyFill="1" applyBorder="1" applyAlignment="1">
      <alignment horizontal="center" vertical="center" wrapText="1"/>
    </xf>
    <xf numFmtId="0" fontId="15" fillId="3" borderId="35" xfId="3" applyFont="1" applyFill="1" applyBorder="1" applyAlignment="1">
      <alignment horizontal="center" vertical="center" wrapText="1"/>
    </xf>
    <xf numFmtId="0" fontId="15" fillId="3" borderId="36" xfId="3" applyFont="1" applyFill="1" applyBorder="1" applyAlignment="1">
      <alignment horizontal="center" vertical="center" wrapText="1"/>
    </xf>
    <xf numFmtId="0" fontId="3" fillId="3" borderId="4" xfId="4" applyFont="1" applyFill="1" applyBorder="1" applyAlignment="1">
      <alignment horizontal="center" vertical="center" wrapText="1"/>
    </xf>
    <xf numFmtId="0" fontId="15" fillId="3" borderId="37" xfId="3" applyFont="1" applyFill="1" applyBorder="1" applyAlignment="1">
      <alignment horizontal="center" vertical="center" wrapText="1"/>
    </xf>
    <xf numFmtId="4" fontId="14" fillId="3" borderId="4" xfId="4" applyNumberFormat="1" applyFont="1" applyFill="1" applyBorder="1" applyAlignment="1">
      <alignment horizontal="center" vertical="center" wrapText="1"/>
    </xf>
    <xf numFmtId="4" fontId="14" fillId="3" borderId="37" xfId="4" applyNumberFormat="1" applyFont="1" applyFill="1" applyBorder="1" applyAlignment="1">
      <alignment horizontal="center" vertical="center" wrapText="1"/>
    </xf>
    <xf numFmtId="0" fontId="13" fillId="0" borderId="48" xfId="1801" applyFill="1" applyBorder="1" applyAlignment="1">
      <alignment horizontal="center" vertical="center" wrapText="1"/>
    </xf>
    <xf numFmtId="0" fontId="13" fillId="0" borderId="40" xfId="1801" applyFill="1" applyBorder="1" applyAlignment="1">
      <alignment horizontal="center" vertical="center" wrapText="1"/>
    </xf>
  </cellXfs>
  <cellStyles count="1815">
    <cellStyle name="_02 Výkaz výměr BS" xfId="6"/>
    <cellStyle name="_02 Výkaz výměr BS 2" xfId="1014"/>
    <cellStyle name="_02 Výkaz výměr EPS" xfId="7"/>
    <cellStyle name="_02 Výkaz výměr EPS 2" xfId="1015"/>
    <cellStyle name="_07-007_DOLI_DPS_KA_ON_00" xfId="8"/>
    <cellStyle name="_07-Výkaz výměr" xfId="9"/>
    <cellStyle name="_07-Výkaz výměr 2" xfId="1016"/>
    <cellStyle name="_10661-soupis.výkonů" xfId="630"/>
    <cellStyle name="_10661-soupis.výkonů 2" xfId="631"/>
    <cellStyle name="_10661-soupis.výkonů 3" xfId="632"/>
    <cellStyle name="_2004_04_08_komplet" xfId="633"/>
    <cellStyle name="_2006 HiPath 3800 A.Budova Petrof HK1" xfId="634"/>
    <cellStyle name="_222_4-5-R-12-B_ZV" xfId="635"/>
    <cellStyle name="_222_4-5-R-12-B_ZV 2" xfId="636"/>
    <cellStyle name="_222_4-5-R-12-B_ZV 3" xfId="637"/>
    <cellStyle name="_222_4-5-R-12-B_ZV_1" xfId="638"/>
    <cellStyle name="_222_4-5-R-12-B_ZV_1 2" xfId="639"/>
    <cellStyle name="_222_4-5-R-12-B_ZV_1 2 2" xfId="1638"/>
    <cellStyle name="_222_4-5-R-12-B_ZV_1 3" xfId="640"/>
    <cellStyle name="_222_4-5-R-12-B_ZV_1 3 2" xfId="1639"/>
    <cellStyle name="_222_4-5-R-12-B_ZV_1 4" xfId="1637"/>
    <cellStyle name="_ALL" xfId="641"/>
    <cellStyle name="_C.1.10.1 Rozpočet EPS" xfId="10"/>
    <cellStyle name="_C.1.10.1 Rozpočet EPS 2" xfId="1017"/>
    <cellStyle name="_C.1.10.2 Rozpočet BS" xfId="11"/>
    <cellStyle name="_C.1.10.2 Rozpočet BS 2" xfId="1018"/>
    <cellStyle name="_C.1.3 Rozpočet ZTI" xfId="12"/>
    <cellStyle name="_C.1.3 Rozpočet ZTI 2" xfId="1019"/>
    <cellStyle name="_C.1.4 Rozpočet ÚT" xfId="13"/>
    <cellStyle name="_C.1.4 Rozpočet ÚT 2" xfId="1020"/>
    <cellStyle name="_C.1.5 Rozpočet VZT" xfId="14"/>
    <cellStyle name="_C.1.5 Rozpočet VZT 2" xfId="1021"/>
    <cellStyle name="_C.1.6 Rozpočet CHL" xfId="15"/>
    <cellStyle name="_C.1.6 Rozpočet CHL 2" xfId="1022"/>
    <cellStyle name="_C.1.7 Rozpočet MaR" xfId="16"/>
    <cellStyle name="_C.1.7 Rozpočet MaR 2" xfId="1023"/>
    <cellStyle name="_C.1.7_vykazv_MaR" xfId="17"/>
    <cellStyle name="_C.1.7_vykazv_MaR 2" xfId="1024"/>
    <cellStyle name="_C.1.8 Rozpočet SILNO" xfId="18"/>
    <cellStyle name="_C.1.8 Rozpočet SILNO 2" xfId="1025"/>
    <cellStyle name="_C.4 Rozpočet Přípojka elektro" xfId="19"/>
    <cellStyle name="_C.4 Rozpočet Přípojka elektro 2" xfId="1026"/>
    <cellStyle name="_C4_04_Vřkaz vřmýr" xfId="20"/>
    <cellStyle name="_C4_04_Vřkaz vřmýr 2" xfId="1027"/>
    <cellStyle name="_CCTV" xfId="642"/>
    <cellStyle name="_CCTV_1-SK" xfId="643"/>
    <cellStyle name="_CCTV_2-AP" xfId="644"/>
    <cellStyle name="_CCTV_5-STA" xfId="645"/>
    <cellStyle name="_CCTV_Budova_A-rozpočet-FINAL" xfId="646"/>
    <cellStyle name="_CCTV_EZS" xfId="647"/>
    <cellStyle name="_CCTV_Kabelové žlaby a trubkovody" xfId="648"/>
    <cellStyle name="_CCTV_rozpočet- FINAL-" xfId="649"/>
    <cellStyle name="_CCTV_Rozpočet-final-" xfId="650"/>
    <cellStyle name="_CCTV_ROZPOČET-v rozpracovanosti-all" xfId="651"/>
    <cellStyle name="_CCTV_ROZPOOČET-final" xfId="652"/>
    <cellStyle name="_CCTV_SK" xfId="653"/>
    <cellStyle name="_CCTV_SSK" xfId="654"/>
    <cellStyle name="_CCTV_STA" xfId="655"/>
    <cellStyle name="_CCTV_VDT" xfId="656"/>
    <cellStyle name="_CCTV_VDT_1" xfId="657"/>
    <cellStyle name="_cenová nabídka" xfId="658"/>
    <cellStyle name="_Doli-výkaz výměr -s cenama-1" xfId="21"/>
    <cellStyle name="_DT" xfId="659"/>
    <cellStyle name="_EBC_vykaz_vymer" xfId="660"/>
    <cellStyle name="_EZS" xfId="661"/>
    <cellStyle name="_Inotex1" xfId="662"/>
    <cellStyle name="_Inotex1c" xfId="663"/>
    <cellStyle name="_Inotex2" xfId="664"/>
    <cellStyle name="_List1" xfId="665"/>
    <cellStyle name="_MESA IIa-SO-03z Slabopr.." xfId="666"/>
    <cellStyle name="_MESA IIa-SO-03z Slabopr.. 2" xfId="667"/>
    <cellStyle name="_MESA IIa-SO-03z Slabopr.. 2 2" xfId="1641"/>
    <cellStyle name="_MESA IIa-SO-03z Slabopr.. 3" xfId="668"/>
    <cellStyle name="_MESA IIa-SO-03z Slabopr.. 3 2" xfId="1642"/>
    <cellStyle name="_MESA IIa-SO-03z Slabopr.. 4" xfId="1640"/>
    <cellStyle name="_MESA IIa-SO-03z Slabopr.._1" xfId="669"/>
    <cellStyle name="_MESA IIa-SO-03z Slabopr.._1 2" xfId="670"/>
    <cellStyle name="_MESA IIa-SO-03z Slabopr.._1 3" xfId="671"/>
    <cellStyle name="_MESA Vysokov - II. etapa" xfId="672"/>
    <cellStyle name="_MESA Vysokov - II. etapa 2" xfId="673"/>
    <cellStyle name="_MESA Vysokov - II. etapa 3" xfId="674"/>
    <cellStyle name="_MESA-II et-Zpřistavek-ROZPOČET-včSANI uprav1" xfId="675"/>
    <cellStyle name="_MESA-II et-Zpřistavek-ROZPOČET-včSANI uprav1 2" xfId="676"/>
    <cellStyle name="_MESA-II et-Zpřistavek-ROZPOČET-včSANI uprav1 3" xfId="677"/>
    <cellStyle name="_MESA-II et-Zpřistavek-ROZPOČET-včSANI uprav1_1" xfId="678"/>
    <cellStyle name="_MESA-II et-Zpřistavek-ROZPOČET-včSANI uprav1_1 2" xfId="679"/>
    <cellStyle name="_MESA-II et-Zpřistavek-ROZPOČET-včSANI uprav1_1 2 2" xfId="1644"/>
    <cellStyle name="_MESA-II et-Zpřistavek-ROZPOČET-včSANI uprav1_1 3" xfId="680"/>
    <cellStyle name="_MESA-II et-Zpřistavek-ROZPOČET-včSANI uprav1_1 3 2" xfId="1645"/>
    <cellStyle name="_MESA-II et-Zpřistavek-ROZPOČET-včSANI uprav1_1 4" xfId="1643"/>
    <cellStyle name="_N020198A" xfId="681"/>
    <cellStyle name="_N02117-ELSYCO SK Socialnu Poistvnu Zilina SK" xfId="682"/>
    <cellStyle name="_N02129-Johnson Controls-EUROPAPIR Bratislava" xfId="683"/>
    <cellStyle name="_N02132-Johnson Controls-UNIPHARMA Bratislava - CCTV, ACCES" xfId="684"/>
    <cellStyle name="_N0214X-ROSS-EUROPAPIR Bratislava" xfId="685"/>
    <cellStyle name="_Nabídka KV SiPass" xfId="22"/>
    <cellStyle name="_Np_00110a" xfId="686"/>
    <cellStyle name="_Np_00118a" xfId="687"/>
    <cellStyle name="_Np_00159" xfId="688"/>
    <cellStyle name="_Np_00164a" xfId="689"/>
    <cellStyle name="_NXXXXX-Johnson Controls -vzor cen pro SK, EZS, EPS" xfId="690"/>
    <cellStyle name="_PERSONAL" xfId="23"/>
    <cellStyle name="_PERSONAL_1" xfId="24"/>
    <cellStyle name="_PS 01 Rozpočet - stl. vzduch technický" xfId="25"/>
    <cellStyle name="_PS 01 Rozpočet - stl. vzduch technický 2" xfId="1028"/>
    <cellStyle name="_PS 01 Rozpočet - stolový výtah" xfId="26"/>
    <cellStyle name="_PS 01 Rozpočet - stolový výtah 2" xfId="1029"/>
    <cellStyle name="_PS 01 Rozpočet - vysavač" xfId="27"/>
    <cellStyle name="_PS 01 Rozpočet - vysavač 2" xfId="1030"/>
    <cellStyle name="_PS 01 Rozpočet -jeřáb" xfId="28"/>
    <cellStyle name="_PS 01 Rozpočet -jeřáb 2" xfId="1031"/>
    <cellStyle name="_rozpočet" xfId="29"/>
    <cellStyle name="_Rozpočet_Buštěhrad" xfId="30"/>
    <cellStyle name="_Rozpočet_Buštěhrad 2" xfId="1032"/>
    <cellStyle name="_Rozpočet-FINAL" xfId="691"/>
    <cellStyle name="_Rozpočet-FINAL-" xfId="692"/>
    <cellStyle name="_Rozpočet-FINAL 10" xfId="1646"/>
    <cellStyle name="_Rozpočet-FINAL- 10" xfId="1647"/>
    <cellStyle name="_Rozpočet-FINAL 11" xfId="1462"/>
    <cellStyle name="_Rozpočet-FINAL- 11" xfId="1461"/>
    <cellStyle name="_Rozpočet-FINAL 2" xfId="693"/>
    <cellStyle name="_Rozpočet-FINAL- 2" xfId="694"/>
    <cellStyle name="_Rozpočet-FINAL 2 2" xfId="1346"/>
    <cellStyle name="_Rozpočet-FINAL- 2 2" xfId="1347"/>
    <cellStyle name="_Rozpočet-FINAL 2 3" xfId="1447"/>
    <cellStyle name="_Rozpočet-FINAL- 2 3" xfId="1448"/>
    <cellStyle name="_Rozpočet-FINAL 2 4" xfId="1310"/>
    <cellStyle name="_Rozpočet-FINAL- 2 4" xfId="1311"/>
    <cellStyle name="_Rozpočet-FINAL 2 5" xfId="1374"/>
    <cellStyle name="_Rozpočet-FINAL- 2 5" xfId="1373"/>
    <cellStyle name="_Rozpočet-FINAL 2 6" xfId="1245"/>
    <cellStyle name="_Rozpočet-FINAL- 2 6" xfId="1249"/>
    <cellStyle name="_Rozpočet-FINAL 2 7" xfId="1648"/>
    <cellStyle name="_Rozpočet-FINAL- 2 7" xfId="1649"/>
    <cellStyle name="_Rozpočet-FINAL 2 8" xfId="1666"/>
    <cellStyle name="_Rozpočet-FINAL- 2 8" xfId="1460"/>
    <cellStyle name="_Rozpočet-FINAL 3" xfId="695"/>
    <cellStyle name="_Rozpočet-FINAL- 3" xfId="696"/>
    <cellStyle name="_Rozpočet-FINAL 3 2" xfId="1348"/>
    <cellStyle name="_Rozpočet-FINAL- 3 2" xfId="1349"/>
    <cellStyle name="_Rozpočet-FINAL 3 3" xfId="1449"/>
    <cellStyle name="_Rozpočet-FINAL- 3 3" xfId="1450"/>
    <cellStyle name="_Rozpočet-FINAL 3 4" xfId="1394"/>
    <cellStyle name="_Rozpočet-FINAL- 3 4" xfId="1396"/>
    <cellStyle name="_Rozpočet-FINAL 3 5" xfId="1372"/>
    <cellStyle name="_Rozpočet-FINAL- 3 5" xfId="1371"/>
    <cellStyle name="_Rozpočet-FINAL 3 6" xfId="1253"/>
    <cellStyle name="_Rozpočet-FINAL- 3 6" xfId="1257"/>
    <cellStyle name="_Rozpočet-FINAL 3 7" xfId="1650"/>
    <cellStyle name="_Rozpočet-FINAL- 3 7" xfId="1651"/>
    <cellStyle name="_Rozpočet-FINAL 3 8" xfId="1665"/>
    <cellStyle name="_Rozpočet-FINAL- 3 8" xfId="1459"/>
    <cellStyle name="_Rozpočet-FINAL 4" xfId="697"/>
    <cellStyle name="_Rozpočet-FINAL- 4" xfId="698"/>
    <cellStyle name="_Rozpočet-FINAL 4 2" xfId="1350"/>
    <cellStyle name="_Rozpočet-FINAL- 4 2" xfId="1351"/>
    <cellStyle name="_Rozpočet-FINAL 4 3" xfId="1451"/>
    <cellStyle name="_Rozpočet-FINAL- 4 3" xfId="1452"/>
    <cellStyle name="_Rozpočet-FINAL 4 4" xfId="1398"/>
    <cellStyle name="_Rozpočet-FINAL- 4 4" xfId="1013"/>
    <cellStyle name="_Rozpočet-FINAL 4 5" xfId="1370"/>
    <cellStyle name="_Rozpočet-FINAL- 4 5" xfId="1369"/>
    <cellStyle name="_Rozpočet-FINAL 4 6" xfId="1261"/>
    <cellStyle name="_Rozpočet-FINAL- 4 6" xfId="1265"/>
    <cellStyle name="_Rozpočet-FINAL 4 7" xfId="1652"/>
    <cellStyle name="_Rozpočet-FINAL- 4 7" xfId="1653"/>
    <cellStyle name="_Rozpočet-FINAL 4 8" xfId="1664"/>
    <cellStyle name="_Rozpočet-FINAL- 4 8" xfId="1458"/>
    <cellStyle name="_Rozpočet-FINAL 5" xfId="1344"/>
    <cellStyle name="_Rozpočet-FINAL- 5" xfId="1345"/>
    <cellStyle name="_Rozpočet-FINAL 6" xfId="1445"/>
    <cellStyle name="_Rozpočet-FINAL- 6" xfId="1446"/>
    <cellStyle name="_Rozpočet-FINAL 7" xfId="1309"/>
    <cellStyle name="_Rozpočet-FINAL- 7" xfId="1393"/>
    <cellStyle name="_Rozpočet-FINAL 8" xfId="1376"/>
    <cellStyle name="_Rozpočet-FINAL- 8" xfId="1375"/>
    <cellStyle name="_Rozpočet-FINAL 9" xfId="1237"/>
    <cellStyle name="_Rozpočet-FINAL- 9" xfId="1241"/>
    <cellStyle name="_ROZPOČET-FINAL-ALL" xfId="699"/>
    <cellStyle name="_Rozpočet-IKEM-pro jiné účely" xfId="700"/>
    <cellStyle name="_Rozpočet-IKEM-pro jiné účely 2" xfId="701"/>
    <cellStyle name="_Rozpočet-IKEM-pro jiné účely 2 2" xfId="1353"/>
    <cellStyle name="_Rozpočet-IKEM-pro jiné účely 3" xfId="1352"/>
    <cellStyle name="_Rozpočet-KABELY-20072010-" xfId="702"/>
    <cellStyle name="_Rozpočet-KABELY-20072010- 2" xfId="703"/>
    <cellStyle name="_Rozpočet-KABELY-20072010- 2 2" xfId="1355"/>
    <cellStyle name="_Rozpočet-KABELY-20072010- 3" xfId="1354"/>
    <cellStyle name="_SO 01.070 Slaboproudé rozvody 1" xfId="704"/>
    <cellStyle name="_SO 01.070 Slaboproudé rozvody 1 2" xfId="705"/>
    <cellStyle name="_SO 01.070 Slaboproudé rozvody 1 2 2" xfId="1357"/>
    <cellStyle name="_SO 01.070 Slaboproudé rozvody 1 3" xfId="706"/>
    <cellStyle name="_SO 01.070 Slaboproudé rozvody 1 3 2" xfId="1358"/>
    <cellStyle name="_SO 01.070 Slaboproudé rozvody 1 4" xfId="707"/>
    <cellStyle name="_SO 01.070 Slaboproudé rozvody 1 4 2" xfId="1359"/>
    <cellStyle name="_SO 01.070 Slaboproudé rozvody 1 5" xfId="1356"/>
    <cellStyle name="_SO04" xfId="708"/>
    <cellStyle name="_STA - A" xfId="709"/>
    <cellStyle name="_stav" xfId="31"/>
    <cellStyle name="_Tendr,konvence-soupis.výkonů,07.08.05" xfId="710"/>
    <cellStyle name="_Tendr,konvence-soupis.výkonů,07.08.05 2" xfId="711"/>
    <cellStyle name="_Tendr,konvence-soupis.výkonů,07.08.05 3" xfId="712"/>
    <cellStyle name="_Tendr,konvence-soupis.výkonů,07.08.05_1" xfId="713"/>
    <cellStyle name="_Tendr,konvence-soupis.výkonů,07.08.05_1 2" xfId="714"/>
    <cellStyle name="_Tendr,konvence-soupis.výkonů,07.08.05_1 2 2" xfId="1655"/>
    <cellStyle name="_Tendr,konvence-soupis.výkonů,07.08.05_1 3" xfId="715"/>
    <cellStyle name="_Tendr,konvence-soupis.výkonů,07.08.05_1 3 2" xfId="1656"/>
    <cellStyle name="_Tendr,konvence-soupis.výkonů,07.08.05_1 4" xfId="1654"/>
    <cellStyle name="_Výkaz výměr - simulátory, stlačený vzduch" xfId="32"/>
    <cellStyle name="_Výkaz výměr - simulátory, stlačený vzduch 2" xfId="1033"/>
    <cellStyle name="_Výkaz výměr - stolový výtah" xfId="33"/>
    <cellStyle name="_Výkaz výměr - stolový výtah 2" xfId="1034"/>
    <cellStyle name="_Výkaz výměr - vysavač" xfId="34"/>
    <cellStyle name="_Výkaz výměr - vysavač 2" xfId="1035"/>
    <cellStyle name="_Výkaz výměr -jeřáb" xfId="35"/>
    <cellStyle name="_Výkaz výměr -jeřáb 2" xfId="1036"/>
    <cellStyle name="_Výkaz výměr PSHZ" xfId="716"/>
    <cellStyle name="_Výkaz výměr PSHZ 2" xfId="717"/>
    <cellStyle name="_Výkaz výměr PSHZ 2 2" xfId="1362"/>
    <cellStyle name="_Výkaz výměr PSHZ 3" xfId="718"/>
    <cellStyle name="_Výkaz výměr PSHZ 3 2" xfId="1363"/>
    <cellStyle name="_Výkaz výměr PSHZ 4" xfId="719"/>
    <cellStyle name="_Výkaz výměr PSHZ 4 2" xfId="1364"/>
    <cellStyle name="_Výkaz výměr PSHZ 5" xfId="1361"/>
    <cellStyle name="_Výkaz výměr SHZ" xfId="720"/>
    <cellStyle name="_Výkaz výměr SHZ 2" xfId="721"/>
    <cellStyle name="_Výkaz výměr SHZ 2 2" xfId="1366"/>
    <cellStyle name="_Výkaz výměr SHZ 3" xfId="722"/>
    <cellStyle name="_Výkaz výměr SHZ 3 2" xfId="1367"/>
    <cellStyle name="_Výkaz výměr SHZ 4" xfId="723"/>
    <cellStyle name="_Výkaz výměr SHZ 4 2" xfId="1368"/>
    <cellStyle name="_Výkaz výměr SHZ 5" xfId="1365"/>
    <cellStyle name="_Výkaz výměr_Chlazení" xfId="36"/>
    <cellStyle name="_Výkaz výměr_Chlazení 2" xfId="1037"/>
    <cellStyle name="_Výkaz výměr_Silnoproud" xfId="37"/>
    <cellStyle name="_Výkaz výměr_Silnoproud 2" xfId="1038"/>
    <cellStyle name="_Výkaz výměr_Slaboproud" xfId="38"/>
    <cellStyle name="_Výkaz výměr_Slaboproud 2" xfId="1039"/>
    <cellStyle name="_Výkaz výměr_UT" xfId="39"/>
    <cellStyle name="_Výkaz výměr_UT 2" xfId="1040"/>
    <cellStyle name="_Výkaz výměr_VZT" xfId="40"/>
    <cellStyle name="_Výkaz výměr_VZT 2" xfId="1041"/>
    <cellStyle name="_Výkaz výměr-Medicinský vzduch" xfId="41"/>
    <cellStyle name="_Výkaz výměr-Medicinský vzduch 2" xfId="1042"/>
    <cellStyle name="_Vysokov, Mesa - Západní administrativně provozní přístavba, 25.10.2006 ostrý" xfId="724"/>
    <cellStyle name="_Vzor vyplněného formuláře" xfId="725"/>
    <cellStyle name="_Z_00159A" xfId="726"/>
    <cellStyle name="_Západní křídlo - El. rozpočet" xfId="727"/>
    <cellStyle name="_Západní křídlo - El. rozpočet 2" xfId="728"/>
    <cellStyle name="_Západní křídlo - El. rozpočet 3" xfId="729"/>
    <cellStyle name="_Západní křídlo - El. rozpočet_1" xfId="730"/>
    <cellStyle name="_Západní křídlo - El. rozpočet_1 2" xfId="731"/>
    <cellStyle name="_Západní křídlo - El. rozpočet_1 2 2" xfId="1658"/>
    <cellStyle name="_Západní křídlo - El. rozpočet_1 3" xfId="732"/>
    <cellStyle name="_Západní křídlo - El. rozpočet_1 3 2" xfId="1659"/>
    <cellStyle name="_Západní křídlo - El. rozpočet_1 4" xfId="1657"/>
    <cellStyle name="_ZTI" xfId="42"/>
    <cellStyle name="_ZTI 2" xfId="1043"/>
    <cellStyle name="=C:\WINDOWS\SYSTEM32\COMMAND.COM" xfId="733"/>
    <cellStyle name="=C:\WINDOWS\SYSTEM32\COMMAND.COM 2" xfId="734"/>
    <cellStyle name="=C:\WINDOWS\SYSTEM32\COMMAND.COM 3" xfId="735"/>
    <cellStyle name="=C:\WINDOWS\SYSTEM32\COMMAND.COM 4" xfId="736"/>
    <cellStyle name="•W_laroux" xfId="737"/>
    <cellStyle name="0,0_x000d__x000a_NA_x000d__x000a_" xfId="738"/>
    <cellStyle name="1" xfId="43"/>
    <cellStyle name="1 2" xfId="44"/>
    <cellStyle name="1 2 2" xfId="1044"/>
    <cellStyle name="1 3" xfId="45"/>
    <cellStyle name="1 3 2" xfId="1045"/>
    <cellStyle name="1 4" xfId="46"/>
    <cellStyle name="1 4 2" xfId="1046"/>
    <cellStyle name="20 % – Zvýraznění1 2" xfId="47"/>
    <cellStyle name="20 % – Zvýraznění1 2 2" xfId="739"/>
    <cellStyle name="20 % – Zvýraznění1 3" xfId="48"/>
    <cellStyle name="20 % – Zvýraznění1 4" xfId="49"/>
    <cellStyle name="20 % – Zvýraznění2 2" xfId="50"/>
    <cellStyle name="20 % – Zvýraznění2 2 2" xfId="740"/>
    <cellStyle name="20 % – Zvýraznění2 3" xfId="51"/>
    <cellStyle name="20 % – Zvýraznění2 4" xfId="52"/>
    <cellStyle name="20 % – Zvýraznění3 2" xfId="53"/>
    <cellStyle name="20 % – Zvýraznění3 2 2" xfId="741"/>
    <cellStyle name="20 % – Zvýraznění3 3" xfId="54"/>
    <cellStyle name="20 % – Zvýraznění3 4" xfId="55"/>
    <cellStyle name="20 % – Zvýraznění4 2" xfId="56"/>
    <cellStyle name="20 % – Zvýraznění4 2 2" xfId="742"/>
    <cellStyle name="20 % – Zvýraznění4 3" xfId="57"/>
    <cellStyle name="20 % – Zvýraznění4 4" xfId="58"/>
    <cellStyle name="20 % – Zvýraznění5 2" xfId="59"/>
    <cellStyle name="20 % – Zvýraznění5 2 2" xfId="743"/>
    <cellStyle name="20 % – Zvýraznění5 3" xfId="60"/>
    <cellStyle name="20 % – Zvýraznění5 4" xfId="61"/>
    <cellStyle name="20 % – Zvýraznění6 2" xfId="62"/>
    <cellStyle name="20 % – Zvýraznění6 2 2" xfId="744"/>
    <cellStyle name="20 % – Zvýraznění6 3" xfId="63"/>
    <cellStyle name="20 % – Zvýraznění6 4" xfId="64"/>
    <cellStyle name="40 % – Zvýraznění1 2" xfId="65"/>
    <cellStyle name="40 % – Zvýraznění1 2 2" xfId="745"/>
    <cellStyle name="40 % – Zvýraznění1 3" xfId="66"/>
    <cellStyle name="40 % – Zvýraznění1 4" xfId="67"/>
    <cellStyle name="40 % – Zvýraznění2 2" xfId="68"/>
    <cellStyle name="40 % – Zvýraznění2 2 2" xfId="746"/>
    <cellStyle name="40 % – Zvýraznění2 3" xfId="69"/>
    <cellStyle name="40 % – Zvýraznění2 4" xfId="70"/>
    <cellStyle name="40 % – Zvýraznění3 2" xfId="71"/>
    <cellStyle name="40 % – Zvýraznění3 2 2" xfId="747"/>
    <cellStyle name="40 % – Zvýraznění3 3" xfId="72"/>
    <cellStyle name="40 % – Zvýraznění3 4" xfId="73"/>
    <cellStyle name="40 % – Zvýraznění4 2" xfId="74"/>
    <cellStyle name="40 % – Zvýraznění4 2 2" xfId="748"/>
    <cellStyle name="40 % – Zvýraznění4 3" xfId="75"/>
    <cellStyle name="40 % – Zvýraznění4 4" xfId="76"/>
    <cellStyle name="40 % – Zvýraznění5 2" xfId="77"/>
    <cellStyle name="40 % – Zvýraznění5 2 2" xfId="749"/>
    <cellStyle name="40 % – Zvýraznění5 3" xfId="78"/>
    <cellStyle name="40 % – Zvýraznění5 4" xfId="79"/>
    <cellStyle name="40 % – Zvýraznění6 2" xfId="80"/>
    <cellStyle name="40 % – Zvýraznění6 2 2" xfId="750"/>
    <cellStyle name="40 % – Zvýraznění6 3" xfId="81"/>
    <cellStyle name="40 % – Zvýraznění6 4" xfId="82"/>
    <cellStyle name="5" xfId="83"/>
    <cellStyle name="5 10" xfId="84"/>
    <cellStyle name="5 10 2" xfId="85"/>
    <cellStyle name="5 10 2 2" xfId="1048"/>
    <cellStyle name="5 10 3" xfId="86"/>
    <cellStyle name="5 10 3 2" xfId="1049"/>
    <cellStyle name="5 10 4" xfId="87"/>
    <cellStyle name="5 10 4 2" xfId="1050"/>
    <cellStyle name="5 11" xfId="88"/>
    <cellStyle name="5 11 2" xfId="89"/>
    <cellStyle name="5 11 2 2" xfId="1051"/>
    <cellStyle name="5 11 3" xfId="90"/>
    <cellStyle name="5 11 3 2" xfId="1052"/>
    <cellStyle name="5 11 4" xfId="91"/>
    <cellStyle name="5 11 4 2" xfId="1053"/>
    <cellStyle name="5 12" xfId="92"/>
    <cellStyle name="5 12 2" xfId="93"/>
    <cellStyle name="5 12 2 2" xfId="1054"/>
    <cellStyle name="5 12 3" xfId="94"/>
    <cellStyle name="5 12 3 2" xfId="1055"/>
    <cellStyle name="5 12 4" xfId="95"/>
    <cellStyle name="5 12 4 2" xfId="1056"/>
    <cellStyle name="5 13" xfId="96"/>
    <cellStyle name="5 13 2" xfId="97"/>
    <cellStyle name="5 13 2 2" xfId="1057"/>
    <cellStyle name="5 13 3" xfId="98"/>
    <cellStyle name="5 13 3 2" xfId="1058"/>
    <cellStyle name="5 13 4" xfId="99"/>
    <cellStyle name="5 13 4 2" xfId="1059"/>
    <cellStyle name="5 14" xfId="100"/>
    <cellStyle name="5 14 2" xfId="101"/>
    <cellStyle name="5 14 2 2" xfId="1060"/>
    <cellStyle name="5 14 3" xfId="102"/>
    <cellStyle name="5 14 3 2" xfId="1061"/>
    <cellStyle name="5 14 4" xfId="103"/>
    <cellStyle name="5 14 4 2" xfId="1062"/>
    <cellStyle name="5 15" xfId="104"/>
    <cellStyle name="5 15 2" xfId="105"/>
    <cellStyle name="5 15 2 2" xfId="1063"/>
    <cellStyle name="5 15 3" xfId="106"/>
    <cellStyle name="5 15 3 2" xfId="1064"/>
    <cellStyle name="5 15 4" xfId="107"/>
    <cellStyle name="5 15 4 2" xfId="1065"/>
    <cellStyle name="5 16" xfId="108"/>
    <cellStyle name="5 16 2" xfId="109"/>
    <cellStyle name="5 16 2 2" xfId="1066"/>
    <cellStyle name="5 16 3" xfId="110"/>
    <cellStyle name="5 16 3 2" xfId="1067"/>
    <cellStyle name="5 16 4" xfId="111"/>
    <cellStyle name="5 16 4 2" xfId="1068"/>
    <cellStyle name="5 17" xfId="112"/>
    <cellStyle name="5 17 2" xfId="113"/>
    <cellStyle name="5 17 2 2" xfId="1069"/>
    <cellStyle name="5 17 3" xfId="114"/>
    <cellStyle name="5 17 3 2" xfId="1070"/>
    <cellStyle name="5 17 4" xfId="115"/>
    <cellStyle name="5 17 4 2" xfId="1071"/>
    <cellStyle name="5 18" xfId="116"/>
    <cellStyle name="5 18 2" xfId="117"/>
    <cellStyle name="5 18 2 2" xfId="1072"/>
    <cellStyle name="5 18 3" xfId="118"/>
    <cellStyle name="5 18 3 2" xfId="1073"/>
    <cellStyle name="5 18 4" xfId="119"/>
    <cellStyle name="5 18 4 2" xfId="1074"/>
    <cellStyle name="5 19" xfId="120"/>
    <cellStyle name="5 19 2" xfId="121"/>
    <cellStyle name="5 19 2 2" xfId="1075"/>
    <cellStyle name="5 19 3" xfId="122"/>
    <cellStyle name="5 19 3 2" xfId="1076"/>
    <cellStyle name="5 19 4" xfId="123"/>
    <cellStyle name="5 19 4 2" xfId="1077"/>
    <cellStyle name="5 2" xfId="124"/>
    <cellStyle name="5 2 2" xfId="125"/>
    <cellStyle name="5 2 2 2" xfId="1078"/>
    <cellStyle name="5 2 3" xfId="126"/>
    <cellStyle name="5 2 3 2" xfId="1079"/>
    <cellStyle name="5 2 4" xfId="127"/>
    <cellStyle name="5 2 4 2" xfId="1080"/>
    <cellStyle name="5 20" xfId="128"/>
    <cellStyle name="5 20 2" xfId="129"/>
    <cellStyle name="5 20 2 2" xfId="1081"/>
    <cellStyle name="5 20 3" xfId="130"/>
    <cellStyle name="5 20 3 2" xfId="1082"/>
    <cellStyle name="5 20 4" xfId="131"/>
    <cellStyle name="5 20 4 2" xfId="1083"/>
    <cellStyle name="5 21" xfId="132"/>
    <cellStyle name="5 21 2" xfId="133"/>
    <cellStyle name="5 21 2 2" xfId="1084"/>
    <cellStyle name="5 21 3" xfId="134"/>
    <cellStyle name="5 21 3 2" xfId="1085"/>
    <cellStyle name="5 21 4" xfId="135"/>
    <cellStyle name="5 21 4 2" xfId="1086"/>
    <cellStyle name="5 22" xfId="136"/>
    <cellStyle name="5 22 2" xfId="137"/>
    <cellStyle name="5 22 2 2" xfId="1087"/>
    <cellStyle name="5 22 3" xfId="138"/>
    <cellStyle name="5 22 3 2" xfId="1088"/>
    <cellStyle name="5 22 4" xfId="139"/>
    <cellStyle name="5 22 4 2" xfId="1089"/>
    <cellStyle name="5 23" xfId="140"/>
    <cellStyle name="5 23 2" xfId="141"/>
    <cellStyle name="5 23 2 2" xfId="1090"/>
    <cellStyle name="5 23 3" xfId="142"/>
    <cellStyle name="5 23 3 2" xfId="1091"/>
    <cellStyle name="5 23 4" xfId="143"/>
    <cellStyle name="5 23 4 2" xfId="1092"/>
    <cellStyle name="5 24" xfId="144"/>
    <cellStyle name="5 24 2" xfId="145"/>
    <cellStyle name="5 24 2 2" xfId="1093"/>
    <cellStyle name="5 24 3" xfId="146"/>
    <cellStyle name="5 24 3 2" xfId="1094"/>
    <cellStyle name="5 24 4" xfId="147"/>
    <cellStyle name="5 24 4 2" xfId="1095"/>
    <cellStyle name="5 25" xfId="148"/>
    <cellStyle name="5 25 2" xfId="149"/>
    <cellStyle name="5 25 2 2" xfId="1096"/>
    <cellStyle name="5 25 3" xfId="150"/>
    <cellStyle name="5 25 3 2" xfId="1097"/>
    <cellStyle name="5 25 4" xfId="151"/>
    <cellStyle name="5 25 4 2" xfId="1098"/>
    <cellStyle name="5 26" xfId="152"/>
    <cellStyle name="5 26 2" xfId="153"/>
    <cellStyle name="5 26 2 2" xfId="1099"/>
    <cellStyle name="5 26 3" xfId="154"/>
    <cellStyle name="5 26 3 2" xfId="1100"/>
    <cellStyle name="5 26 4" xfId="155"/>
    <cellStyle name="5 26 4 2" xfId="1101"/>
    <cellStyle name="5 27" xfId="156"/>
    <cellStyle name="5 27 2" xfId="157"/>
    <cellStyle name="5 27 2 2" xfId="1102"/>
    <cellStyle name="5 27 3" xfId="158"/>
    <cellStyle name="5 27 3 2" xfId="1103"/>
    <cellStyle name="5 27 4" xfId="159"/>
    <cellStyle name="5 27 4 2" xfId="1104"/>
    <cellStyle name="5 28" xfId="160"/>
    <cellStyle name="5 28 2" xfId="161"/>
    <cellStyle name="5 28 2 2" xfId="1105"/>
    <cellStyle name="5 28 3" xfId="162"/>
    <cellStyle name="5 28 3 2" xfId="1106"/>
    <cellStyle name="5 28 4" xfId="163"/>
    <cellStyle name="5 28 4 2" xfId="1107"/>
    <cellStyle name="5 29" xfId="164"/>
    <cellStyle name="5 29 2" xfId="165"/>
    <cellStyle name="5 29 2 2" xfId="1108"/>
    <cellStyle name="5 29 3" xfId="166"/>
    <cellStyle name="5 29 3 2" xfId="1109"/>
    <cellStyle name="5 29 4" xfId="167"/>
    <cellStyle name="5 29 4 2" xfId="1110"/>
    <cellStyle name="5 3" xfId="168"/>
    <cellStyle name="5 3 2" xfId="169"/>
    <cellStyle name="5 3 2 2" xfId="1111"/>
    <cellStyle name="5 3 3" xfId="170"/>
    <cellStyle name="5 3 3 2" xfId="1112"/>
    <cellStyle name="5 3 4" xfId="171"/>
    <cellStyle name="5 3 4 2" xfId="1113"/>
    <cellStyle name="5 30" xfId="172"/>
    <cellStyle name="5 30 2" xfId="173"/>
    <cellStyle name="5 30 2 2" xfId="1114"/>
    <cellStyle name="5 30 3" xfId="174"/>
    <cellStyle name="5 30 3 2" xfId="1115"/>
    <cellStyle name="5 30 4" xfId="175"/>
    <cellStyle name="5 30 4 2" xfId="1116"/>
    <cellStyle name="5 31" xfId="176"/>
    <cellStyle name="5 31 2" xfId="177"/>
    <cellStyle name="5 31 2 2" xfId="1117"/>
    <cellStyle name="5 31 3" xfId="178"/>
    <cellStyle name="5 31 3 2" xfId="1118"/>
    <cellStyle name="5 31 4" xfId="179"/>
    <cellStyle name="5 31 4 2" xfId="1119"/>
    <cellStyle name="5 32" xfId="180"/>
    <cellStyle name="5 32 2" xfId="181"/>
    <cellStyle name="5 32 2 2" xfId="1120"/>
    <cellStyle name="5 32 3" xfId="182"/>
    <cellStyle name="5 32 3 2" xfId="1121"/>
    <cellStyle name="5 32 4" xfId="183"/>
    <cellStyle name="5 32 4 2" xfId="1122"/>
    <cellStyle name="5 33" xfId="184"/>
    <cellStyle name="5 33 2" xfId="185"/>
    <cellStyle name="5 33 2 2" xfId="1123"/>
    <cellStyle name="5 33 3" xfId="186"/>
    <cellStyle name="5 33 3 2" xfId="1124"/>
    <cellStyle name="5 33 4" xfId="187"/>
    <cellStyle name="5 33 4 2" xfId="1125"/>
    <cellStyle name="5 34" xfId="188"/>
    <cellStyle name="5 34 2" xfId="189"/>
    <cellStyle name="5 34 2 2" xfId="1126"/>
    <cellStyle name="5 34 3" xfId="190"/>
    <cellStyle name="5 34 3 2" xfId="1127"/>
    <cellStyle name="5 34 4" xfId="191"/>
    <cellStyle name="5 34 4 2" xfId="1128"/>
    <cellStyle name="5 35" xfId="192"/>
    <cellStyle name="5 35 2" xfId="193"/>
    <cellStyle name="5 35 2 2" xfId="1129"/>
    <cellStyle name="5 35 3" xfId="194"/>
    <cellStyle name="5 35 3 2" xfId="1130"/>
    <cellStyle name="5 35 4" xfId="195"/>
    <cellStyle name="5 35 4 2" xfId="1131"/>
    <cellStyle name="5 36" xfId="196"/>
    <cellStyle name="5 36 2" xfId="197"/>
    <cellStyle name="5 36 2 2" xfId="1132"/>
    <cellStyle name="5 36 3" xfId="198"/>
    <cellStyle name="5 36 3 2" xfId="1133"/>
    <cellStyle name="5 36 4" xfId="199"/>
    <cellStyle name="5 36 4 2" xfId="1134"/>
    <cellStyle name="5 37" xfId="200"/>
    <cellStyle name="5 37 2" xfId="201"/>
    <cellStyle name="5 37 2 2" xfId="1135"/>
    <cellStyle name="5 37 3" xfId="202"/>
    <cellStyle name="5 37 3 2" xfId="1136"/>
    <cellStyle name="5 37 4" xfId="203"/>
    <cellStyle name="5 37 4 2" xfId="1137"/>
    <cellStyle name="5 38" xfId="204"/>
    <cellStyle name="5 38 2" xfId="205"/>
    <cellStyle name="5 38 2 2" xfId="1138"/>
    <cellStyle name="5 38 3" xfId="206"/>
    <cellStyle name="5 38 3 2" xfId="1139"/>
    <cellStyle name="5 38 4" xfId="207"/>
    <cellStyle name="5 38 4 2" xfId="1140"/>
    <cellStyle name="5 39" xfId="208"/>
    <cellStyle name="5 39 2" xfId="209"/>
    <cellStyle name="5 39 2 2" xfId="1141"/>
    <cellStyle name="5 39 3" xfId="210"/>
    <cellStyle name="5 39 3 2" xfId="1142"/>
    <cellStyle name="5 39 4" xfId="211"/>
    <cellStyle name="5 39 4 2" xfId="1143"/>
    <cellStyle name="5 4" xfId="212"/>
    <cellStyle name="5 4 2" xfId="213"/>
    <cellStyle name="5 4 2 2" xfId="1144"/>
    <cellStyle name="5 4 3" xfId="214"/>
    <cellStyle name="5 4 3 2" xfId="1145"/>
    <cellStyle name="5 4 4" xfId="215"/>
    <cellStyle name="5 4 4 2" xfId="1146"/>
    <cellStyle name="5 40" xfId="216"/>
    <cellStyle name="5 40 2" xfId="1147"/>
    <cellStyle name="5 41" xfId="217"/>
    <cellStyle name="5 41 2" xfId="1148"/>
    <cellStyle name="5 42" xfId="218"/>
    <cellStyle name="5 42 2" xfId="1149"/>
    <cellStyle name="5 5" xfId="219"/>
    <cellStyle name="5 5 2" xfId="220"/>
    <cellStyle name="5 5 2 2" xfId="1150"/>
    <cellStyle name="5 5 3" xfId="221"/>
    <cellStyle name="5 5 3 2" xfId="1151"/>
    <cellStyle name="5 5 4" xfId="222"/>
    <cellStyle name="5 5 4 2" xfId="1152"/>
    <cellStyle name="5 6" xfId="223"/>
    <cellStyle name="5 6 2" xfId="224"/>
    <cellStyle name="5 6 2 2" xfId="1153"/>
    <cellStyle name="5 6 3" xfId="225"/>
    <cellStyle name="5 6 3 2" xfId="1154"/>
    <cellStyle name="5 6 4" xfId="226"/>
    <cellStyle name="5 6 4 2" xfId="1155"/>
    <cellStyle name="5 7" xfId="227"/>
    <cellStyle name="5 7 2" xfId="228"/>
    <cellStyle name="5 7 2 2" xfId="1156"/>
    <cellStyle name="5 7 3" xfId="229"/>
    <cellStyle name="5 7 3 2" xfId="1157"/>
    <cellStyle name="5 7 4" xfId="230"/>
    <cellStyle name="5 7 4 2" xfId="1158"/>
    <cellStyle name="5 8" xfId="231"/>
    <cellStyle name="5 8 2" xfId="232"/>
    <cellStyle name="5 8 2 2" xfId="1159"/>
    <cellStyle name="5 8 3" xfId="233"/>
    <cellStyle name="5 8 3 2" xfId="1160"/>
    <cellStyle name="5 8 4" xfId="234"/>
    <cellStyle name="5 8 4 2" xfId="1161"/>
    <cellStyle name="5 9" xfId="235"/>
    <cellStyle name="5 9 2" xfId="236"/>
    <cellStyle name="5 9 2 2" xfId="1162"/>
    <cellStyle name="5 9 3" xfId="237"/>
    <cellStyle name="5 9 3 2" xfId="1163"/>
    <cellStyle name="5 9 4" xfId="238"/>
    <cellStyle name="5 9 4 2" xfId="1164"/>
    <cellStyle name="60 % – Zvýraznění1 2" xfId="239"/>
    <cellStyle name="60 % – Zvýraznění1 2 2" xfId="751"/>
    <cellStyle name="60 % – Zvýraznění1 3" xfId="240"/>
    <cellStyle name="60 % – Zvýraznění1 4" xfId="241"/>
    <cellStyle name="60 % – Zvýraznění2 2" xfId="242"/>
    <cellStyle name="60 % – Zvýraznění2 2 2" xfId="752"/>
    <cellStyle name="60 % – Zvýraznění2 3" xfId="243"/>
    <cellStyle name="60 % – Zvýraznění2 4" xfId="244"/>
    <cellStyle name="60 % – Zvýraznění3 2" xfId="245"/>
    <cellStyle name="60 % – Zvýraznění3 2 2" xfId="753"/>
    <cellStyle name="60 % – Zvýraznění3 3" xfId="246"/>
    <cellStyle name="60 % – Zvýraznění3 4" xfId="247"/>
    <cellStyle name="60 % – Zvýraznění4 2" xfId="248"/>
    <cellStyle name="60 % – Zvýraznění4 2 2" xfId="754"/>
    <cellStyle name="60 % – Zvýraznění4 3" xfId="249"/>
    <cellStyle name="60 % – Zvýraznění4 4" xfId="250"/>
    <cellStyle name="60 % – Zvýraznění5 2" xfId="251"/>
    <cellStyle name="60 % – Zvýraznění5 2 2" xfId="755"/>
    <cellStyle name="60 % – Zvýraznění5 3" xfId="252"/>
    <cellStyle name="60 % – Zvýraznění5 4" xfId="253"/>
    <cellStyle name="60 % – Zvýraznění6 2" xfId="254"/>
    <cellStyle name="60 % – Zvýraznění6 2 2" xfId="756"/>
    <cellStyle name="60 % – Zvýraznění6 3" xfId="255"/>
    <cellStyle name="60 % – Zvýraznění6 4" xfId="256"/>
    <cellStyle name="Äåíåæíûé [0]_PERSONAL" xfId="757"/>
    <cellStyle name="Äåíåæíûé_PERSONAL" xfId="758"/>
    <cellStyle name="ÅëÈ­ [0]_laroux" xfId="759"/>
    <cellStyle name="ÅëÈ­_laroux" xfId="760"/>
    <cellStyle name="ÄÞ¸¶ [0]_laroux" xfId="761"/>
    <cellStyle name="ÄÞ¸¶_laroux" xfId="762"/>
    <cellStyle name="balicek" xfId="763"/>
    <cellStyle name="Besuchter Hyperlink" xfId="764"/>
    <cellStyle name="blok_cen" xfId="765"/>
    <cellStyle name="blokcen" xfId="766"/>
    <cellStyle name="Body" xfId="767"/>
    <cellStyle name="Bold 11" xfId="768"/>
    <cellStyle name="Ç¥ÁØ_ÀÎÀç°³¹ß¿ø" xfId="769"/>
    <cellStyle name="Calc Currency (0)" xfId="770"/>
    <cellStyle name="Calc Currency (0) 2" xfId="771"/>
    <cellStyle name="Calc Currency (0) 3" xfId="772"/>
    <cellStyle name="Calc Currency (0) 4" xfId="773"/>
    <cellStyle name="Calc Currency (2)" xfId="774"/>
    <cellStyle name="Calc Percent (0)" xfId="775"/>
    <cellStyle name="Calc Percent (1)" xfId="776"/>
    <cellStyle name="Calc Percent (1) 2" xfId="777"/>
    <cellStyle name="Calc Percent (1) 3" xfId="778"/>
    <cellStyle name="Calc Percent (1) 4" xfId="779"/>
    <cellStyle name="Calc Percent (2)" xfId="780"/>
    <cellStyle name="Calc Percent (2) 2" xfId="781"/>
    <cellStyle name="Calc Percent (2) 3" xfId="782"/>
    <cellStyle name="Calc Percent (2) 4" xfId="783"/>
    <cellStyle name="Calc Units (0)" xfId="784"/>
    <cellStyle name="Calc Units (1)" xfId="785"/>
    <cellStyle name="Calc Units (2)" xfId="786"/>
    <cellStyle name="Celkem 2" xfId="257"/>
    <cellStyle name="Celkem 3" xfId="258"/>
    <cellStyle name="Celkem 4" xfId="259"/>
    <cellStyle name="cena" xfId="787"/>
    <cellStyle name="CenaJednPolozky" xfId="260"/>
    <cellStyle name="ceník" xfId="788"/>
    <cellStyle name="ceník 2" xfId="1661"/>
    <cellStyle name="Comma  - Style1" xfId="789"/>
    <cellStyle name="Comma  - Style2" xfId="790"/>
    <cellStyle name="Comma  - Style3" xfId="791"/>
    <cellStyle name="Comma  - Style4" xfId="792"/>
    <cellStyle name="Comma  - Style5" xfId="793"/>
    <cellStyle name="Comma  - Style6" xfId="794"/>
    <cellStyle name="Comma  - Style7" xfId="795"/>
    <cellStyle name="Comma  - Style8" xfId="796"/>
    <cellStyle name="Comma [0]_1995" xfId="797"/>
    <cellStyle name="Comma [00]" xfId="798"/>
    <cellStyle name="Comma_1995" xfId="799"/>
    <cellStyle name="Currency (0)" xfId="800"/>
    <cellStyle name="Currency (0) 2" xfId="1380"/>
    <cellStyle name="Currency (2)" xfId="801"/>
    <cellStyle name="Currency (2) 2" xfId="1381"/>
    <cellStyle name="Currency [0]_1995" xfId="802"/>
    <cellStyle name="Currency [00]" xfId="803"/>
    <cellStyle name="Currency_1995" xfId="804"/>
    <cellStyle name="Currency0" xfId="805"/>
    <cellStyle name="Currency0 2" xfId="1382"/>
    <cellStyle name="Čárka 2" xfId="806"/>
    <cellStyle name="Čárka 2 2" xfId="1383"/>
    <cellStyle name="Čárka 2 2 2" xfId="1796"/>
    <cellStyle name="Čárka 2 3" xfId="1662"/>
    <cellStyle name="čárky [0]_Razitko1" xfId="261"/>
    <cellStyle name="čárky 2" xfId="262"/>
    <cellStyle name="čárky 2 10" xfId="263"/>
    <cellStyle name="čárky 2 10 2" xfId="264"/>
    <cellStyle name="čárky 2 10 2 2" xfId="1165"/>
    <cellStyle name="čárky 2 10 2 2 2" xfId="1667"/>
    <cellStyle name="čárky 2 10 2 3" xfId="1465"/>
    <cellStyle name="čárky 2 10 3" xfId="265"/>
    <cellStyle name="čárky 2 10 3 2" xfId="1166"/>
    <cellStyle name="čárky 2 10 3 2 2" xfId="1668"/>
    <cellStyle name="čárky 2 10 3 3" xfId="1466"/>
    <cellStyle name="čárky 2 10 4" xfId="266"/>
    <cellStyle name="čárky 2 10 4 2" xfId="1167"/>
    <cellStyle name="čárky 2 10 4 2 2" xfId="1669"/>
    <cellStyle name="čárky 2 10 4 3" xfId="1467"/>
    <cellStyle name="čárky 2 10 5" xfId="1464"/>
    <cellStyle name="čárky 2 11" xfId="267"/>
    <cellStyle name="čárky 2 11 2" xfId="268"/>
    <cellStyle name="čárky 2 11 2 2" xfId="1168"/>
    <cellStyle name="čárky 2 11 2 2 2" xfId="1670"/>
    <cellStyle name="čárky 2 11 2 3" xfId="1469"/>
    <cellStyle name="čárky 2 11 3" xfId="269"/>
    <cellStyle name="čárky 2 11 3 2" xfId="1169"/>
    <cellStyle name="čárky 2 11 3 2 2" xfId="1671"/>
    <cellStyle name="čárky 2 11 3 3" xfId="1470"/>
    <cellStyle name="čárky 2 11 4" xfId="270"/>
    <cellStyle name="čárky 2 11 4 2" xfId="1170"/>
    <cellStyle name="čárky 2 11 4 2 2" xfId="1672"/>
    <cellStyle name="čárky 2 11 4 3" xfId="1471"/>
    <cellStyle name="čárky 2 11 5" xfId="1468"/>
    <cellStyle name="čárky 2 12" xfId="271"/>
    <cellStyle name="čárky 2 12 2" xfId="272"/>
    <cellStyle name="čárky 2 12 2 2" xfId="1171"/>
    <cellStyle name="čárky 2 12 2 2 2" xfId="1673"/>
    <cellStyle name="čárky 2 12 2 3" xfId="1473"/>
    <cellStyle name="čárky 2 12 3" xfId="273"/>
    <cellStyle name="čárky 2 12 3 2" xfId="1172"/>
    <cellStyle name="čárky 2 12 3 2 2" xfId="1674"/>
    <cellStyle name="čárky 2 12 3 3" xfId="1474"/>
    <cellStyle name="čárky 2 12 4" xfId="274"/>
    <cellStyle name="čárky 2 12 4 2" xfId="1173"/>
    <cellStyle name="čárky 2 12 4 2 2" xfId="1675"/>
    <cellStyle name="čárky 2 12 4 3" xfId="1475"/>
    <cellStyle name="čárky 2 12 5" xfId="1472"/>
    <cellStyle name="čárky 2 13" xfId="275"/>
    <cellStyle name="čárky 2 13 2" xfId="276"/>
    <cellStyle name="čárky 2 13 2 2" xfId="1174"/>
    <cellStyle name="čárky 2 13 2 2 2" xfId="1676"/>
    <cellStyle name="čárky 2 13 2 3" xfId="1477"/>
    <cellStyle name="čárky 2 13 3" xfId="277"/>
    <cellStyle name="čárky 2 13 3 2" xfId="1175"/>
    <cellStyle name="čárky 2 13 3 2 2" xfId="1677"/>
    <cellStyle name="čárky 2 13 3 3" xfId="1478"/>
    <cellStyle name="čárky 2 13 4" xfId="278"/>
    <cellStyle name="čárky 2 13 4 2" xfId="1176"/>
    <cellStyle name="čárky 2 13 4 2 2" xfId="1678"/>
    <cellStyle name="čárky 2 13 4 3" xfId="1479"/>
    <cellStyle name="čárky 2 13 5" xfId="1476"/>
    <cellStyle name="čárky 2 14" xfId="279"/>
    <cellStyle name="čárky 2 14 2" xfId="280"/>
    <cellStyle name="čárky 2 14 2 2" xfId="1177"/>
    <cellStyle name="čárky 2 14 2 2 2" xfId="1679"/>
    <cellStyle name="čárky 2 14 2 3" xfId="1481"/>
    <cellStyle name="čárky 2 14 3" xfId="281"/>
    <cellStyle name="čárky 2 14 3 2" xfId="1178"/>
    <cellStyle name="čárky 2 14 3 2 2" xfId="1680"/>
    <cellStyle name="čárky 2 14 3 3" xfId="1482"/>
    <cellStyle name="čárky 2 14 4" xfId="282"/>
    <cellStyle name="čárky 2 14 4 2" xfId="1179"/>
    <cellStyle name="čárky 2 14 4 2 2" xfId="1681"/>
    <cellStyle name="čárky 2 14 4 3" xfId="1483"/>
    <cellStyle name="čárky 2 14 5" xfId="1480"/>
    <cellStyle name="čárky 2 15" xfId="283"/>
    <cellStyle name="čárky 2 15 2" xfId="284"/>
    <cellStyle name="čárky 2 15 2 2" xfId="1180"/>
    <cellStyle name="čárky 2 15 2 2 2" xfId="1682"/>
    <cellStyle name="čárky 2 15 2 3" xfId="1485"/>
    <cellStyle name="čárky 2 15 3" xfId="285"/>
    <cellStyle name="čárky 2 15 3 2" xfId="1181"/>
    <cellStyle name="čárky 2 15 3 2 2" xfId="1683"/>
    <cellStyle name="čárky 2 15 3 3" xfId="1486"/>
    <cellStyle name="čárky 2 15 4" xfId="286"/>
    <cellStyle name="čárky 2 15 4 2" xfId="1182"/>
    <cellStyle name="čárky 2 15 4 2 2" xfId="1684"/>
    <cellStyle name="čárky 2 15 4 3" xfId="1487"/>
    <cellStyle name="čárky 2 15 5" xfId="1484"/>
    <cellStyle name="čárky 2 16" xfId="287"/>
    <cellStyle name="čárky 2 16 2" xfId="288"/>
    <cellStyle name="čárky 2 16 2 2" xfId="1183"/>
    <cellStyle name="čárky 2 16 2 2 2" xfId="1685"/>
    <cellStyle name="čárky 2 16 2 3" xfId="1489"/>
    <cellStyle name="čárky 2 16 3" xfId="289"/>
    <cellStyle name="čárky 2 16 3 2" xfId="1184"/>
    <cellStyle name="čárky 2 16 3 2 2" xfId="1686"/>
    <cellStyle name="čárky 2 16 3 3" xfId="1490"/>
    <cellStyle name="čárky 2 16 4" xfId="290"/>
    <cellStyle name="čárky 2 16 4 2" xfId="1185"/>
    <cellStyle name="čárky 2 16 4 2 2" xfId="1687"/>
    <cellStyle name="čárky 2 16 4 3" xfId="1491"/>
    <cellStyle name="čárky 2 16 5" xfId="1488"/>
    <cellStyle name="čárky 2 17" xfId="291"/>
    <cellStyle name="čárky 2 17 2" xfId="292"/>
    <cellStyle name="čárky 2 17 2 2" xfId="1186"/>
    <cellStyle name="čárky 2 17 2 2 2" xfId="1688"/>
    <cellStyle name="čárky 2 17 2 3" xfId="1493"/>
    <cellStyle name="čárky 2 17 3" xfId="293"/>
    <cellStyle name="čárky 2 17 3 2" xfId="1187"/>
    <cellStyle name="čárky 2 17 3 2 2" xfId="1689"/>
    <cellStyle name="čárky 2 17 3 3" xfId="1494"/>
    <cellStyle name="čárky 2 17 4" xfId="294"/>
    <cellStyle name="čárky 2 17 4 2" xfId="1188"/>
    <cellStyle name="čárky 2 17 4 2 2" xfId="1690"/>
    <cellStyle name="čárky 2 17 4 3" xfId="1495"/>
    <cellStyle name="čárky 2 17 5" xfId="1492"/>
    <cellStyle name="čárky 2 18" xfId="295"/>
    <cellStyle name="čárky 2 18 2" xfId="296"/>
    <cellStyle name="čárky 2 18 2 2" xfId="1189"/>
    <cellStyle name="čárky 2 18 2 2 2" xfId="1691"/>
    <cellStyle name="čárky 2 18 2 3" xfId="1497"/>
    <cellStyle name="čárky 2 18 3" xfId="297"/>
    <cellStyle name="čárky 2 18 3 2" xfId="1190"/>
    <cellStyle name="čárky 2 18 3 2 2" xfId="1692"/>
    <cellStyle name="čárky 2 18 3 3" xfId="1498"/>
    <cellStyle name="čárky 2 18 4" xfId="298"/>
    <cellStyle name="čárky 2 18 4 2" xfId="1191"/>
    <cellStyle name="čárky 2 18 4 2 2" xfId="1693"/>
    <cellStyle name="čárky 2 18 4 3" xfId="1499"/>
    <cellStyle name="čárky 2 18 5" xfId="1496"/>
    <cellStyle name="čárky 2 19" xfId="299"/>
    <cellStyle name="čárky 2 19 2" xfId="300"/>
    <cellStyle name="čárky 2 19 2 2" xfId="1192"/>
    <cellStyle name="čárky 2 19 2 2 2" xfId="1694"/>
    <cellStyle name="čárky 2 19 2 3" xfId="1501"/>
    <cellStyle name="čárky 2 19 3" xfId="301"/>
    <cellStyle name="čárky 2 19 3 2" xfId="1193"/>
    <cellStyle name="čárky 2 19 3 2 2" xfId="1695"/>
    <cellStyle name="čárky 2 19 3 3" xfId="1502"/>
    <cellStyle name="čárky 2 19 4" xfId="302"/>
    <cellStyle name="čárky 2 19 4 2" xfId="1194"/>
    <cellStyle name="čárky 2 19 4 2 2" xfId="1696"/>
    <cellStyle name="čárky 2 19 4 3" xfId="1503"/>
    <cellStyle name="čárky 2 19 5" xfId="1500"/>
    <cellStyle name="čárky 2 2" xfId="303"/>
    <cellStyle name="čárky 2 2 2" xfId="304"/>
    <cellStyle name="čárky 2 2 2 2" xfId="1195"/>
    <cellStyle name="čárky 2 2 2 2 2" xfId="1697"/>
    <cellStyle name="čárky 2 2 2 3" xfId="1505"/>
    <cellStyle name="čárky 2 2 3" xfId="305"/>
    <cellStyle name="čárky 2 2 3 2" xfId="1196"/>
    <cellStyle name="čárky 2 2 3 2 2" xfId="1698"/>
    <cellStyle name="čárky 2 2 3 3" xfId="1506"/>
    <cellStyle name="čárky 2 2 4" xfId="306"/>
    <cellStyle name="čárky 2 2 4 2" xfId="1197"/>
    <cellStyle name="čárky 2 2 4 2 2" xfId="1699"/>
    <cellStyle name="čárky 2 2 4 3" xfId="1507"/>
    <cellStyle name="čárky 2 2 5" xfId="1504"/>
    <cellStyle name="čárky 2 20" xfId="307"/>
    <cellStyle name="čárky 2 20 2" xfId="308"/>
    <cellStyle name="čárky 2 20 2 2" xfId="1198"/>
    <cellStyle name="čárky 2 20 2 2 2" xfId="1700"/>
    <cellStyle name="čárky 2 20 2 3" xfId="1509"/>
    <cellStyle name="čárky 2 20 3" xfId="309"/>
    <cellStyle name="čárky 2 20 3 2" xfId="1199"/>
    <cellStyle name="čárky 2 20 3 2 2" xfId="1701"/>
    <cellStyle name="čárky 2 20 3 3" xfId="1510"/>
    <cellStyle name="čárky 2 20 4" xfId="310"/>
    <cellStyle name="čárky 2 20 4 2" xfId="1200"/>
    <cellStyle name="čárky 2 20 4 2 2" xfId="1702"/>
    <cellStyle name="čárky 2 20 4 3" xfId="1511"/>
    <cellStyle name="čárky 2 20 5" xfId="1508"/>
    <cellStyle name="čárky 2 21" xfId="311"/>
    <cellStyle name="čárky 2 21 2" xfId="312"/>
    <cellStyle name="čárky 2 21 2 2" xfId="1201"/>
    <cellStyle name="čárky 2 21 2 2 2" xfId="1703"/>
    <cellStyle name="čárky 2 21 2 3" xfId="1513"/>
    <cellStyle name="čárky 2 21 3" xfId="313"/>
    <cellStyle name="čárky 2 21 3 2" xfId="1202"/>
    <cellStyle name="čárky 2 21 3 2 2" xfId="1704"/>
    <cellStyle name="čárky 2 21 3 3" xfId="1514"/>
    <cellStyle name="čárky 2 21 4" xfId="314"/>
    <cellStyle name="čárky 2 21 4 2" xfId="1203"/>
    <cellStyle name="čárky 2 21 4 2 2" xfId="1705"/>
    <cellStyle name="čárky 2 21 4 3" xfId="1515"/>
    <cellStyle name="čárky 2 21 5" xfId="1512"/>
    <cellStyle name="čárky 2 22" xfId="315"/>
    <cellStyle name="čárky 2 22 2" xfId="316"/>
    <cellStyle name="čárky 2 22 2 2" xfId="1204"/>
    <cellStyle name="čárky 2 22 2 2 2" xfId="1706"/>
    <cellStyle name="čárky 2 22 2 3" xfId="1517"/>
    <cellStyle name="čárky 2 22 3" xfId="317"/>
    <cellStyle name="čárky 2 22 3 2" xfId="1205"/>
    <cellStyle name="čárky 2 22 3 2 2" xfId="1707"/>
    <cellStyle name="čárky 2 22 3 3" xfId="1518"/>
    <cellStyle name="čárky 2 22 4" xfId="318"/>
    <cellStyle name="čárky 2 22 4 2" xfId="1206"/>
    <cellStyle name="čárky 2 22 4 2 2" xfId="1708"/>
    <cellStyle name="čárky 2 22 4 3" xfId="1519"/>
    <cellStyle name="čárky 2 22 5" xfId="1516"/>
    <cellStyle name="čárky 2 23" xfId="319"/>
    <cellStyle name="čárky 2 23 2" xfId="320"/>
    <cellStyle name="čárky 2 23 2 2" xfId="1207"/>
    <cellStyle name="čárky 2 23 2 2 2" xfId="1709"/>
    <cellStyle name="čárky 2 23 2 3" xfId="1521"/>
    <cellStyle name="čárky 2 23 3" xfId="321"/>
    <cellStyle name="čárky 2 23 3 2" xfId="1208"/>
    <cellStyle name="čárky 2 23 3 2 2" xfId="1710"/>
    <cellStyle name="čárky 2 23 3 3" xfId="1522"/>
    <cellStyle name="čárky 2 23 4" xfId="322"/>
    <cellStyle name="čárky 2 23 4 2" xfId="1209"/>
    <cellStyle name="čárky 2 23 4 2 2" xfId="1711"/>
    <cellStyle name="čárky 2 23 4 3" xfId="1523"/>
    <cellStyle name="čárky 2 23 5" xfId="1520"/>
    <cellStyle name="čárky 2 24" xfId="323"/>
    <cellStyle name="čárky 2 24 2" xfId="324"/>
    <cellStyle name="čárky 2 24 2 2" xfId="1210"/>
    <cellStyle name="čárky 2 24 2 2 2" xfId="1712"/>
    <cellStyle name="čárky 2 24 2 3" xfId="1525"/>
    <cellStyle name="čárky 2 24 3" xfId="325"/>
    <cellStyle name="čárky 2 24 3 2" xfId="1211"/>
    <cellStyle name="čárky 2 24 3 2 2" xfId="1713"/>
    <cellStyle name="čárky 2 24 3 3" xfId="1526"/>
    <cellStyle name="čárky 2 24 4" xfId="326"/>
    <cellStyle name="čárky 2 24 4 2" xfId="1212"/>
    <cellStyle name="čárky 2 24 4 2 2" xfId="1714"/>
    <cellStyle name="čárky 2 24 4 3" xfId="1527"/>
    <cellStyle name="čárky 2 24 5" xfId="1524"/>
    <cellStyle name="čárky 2 25" xfId="327"/>
    <cellStyle name="čárky 2 25 2" xfId="328"/>
    <cellStyle name="čárky 2 25 2 2" xfId="1213"/>
    <cellStyle name="čárky 2 25 2 2 2" xfId="1715"/>
    <cellStyle name="čárky 2 25 2 3" xfId="1529"/>
    <cellStyle name="čárky 2 25 3" xfId="329"/>
    <cellStyle name="čárky 2 25 3 2" xfId="1214"/>
    <cellStyle name="čárky 2 25 3 2 2" xfId="1716"/>
    <cellStyle name="čárky 2 25 3 3" xfId="1530"/>
    <cellStyle name="čárky 2 25 4" xfId="330"/>
    <cellStyle name="čárky 2 25 4 2" xfId="1215"/>
    <cellStyle name="čárky 2 25 4 2 2" xfId="1717"/>
    <cellStyle name="čárky 2 25 4 3" xfId="1531"/>
    <cellStyle name="čárky 2 25 5" xfId="1528"/>
    <cellStyle name="čárky 2 26" xfId="331"/>
    <cellStyle name="čárky 2 26 2" xfId="332"/>
    <cellStyle name="čárky 2 26 2 2" xfId="1216"/>
    <cellStyle name="čárky 2 26 2 2 2" xfId="1718"/>
    <cellStyle name="čárky 2 26 2 3" xfId="1533"/>
    <cellStyle name="čárky 2 26 3" xfId="333"/>
    <cellStyle name="čárky 2 26 3 2" xfId="1217"/>
    <cellStyle name="čárky 2 26 3 2 2" xfId="1719"/>
    <cellStyle name="čárky 2 26 3 3" xfId="1534"/>
    <cellStyle name="čárky 2 26 4" xfId="334"/>
    <cellStyle name="čárky 2 26 4 2" xfId="1218"/>
    <cellStyle name="čárky 2 26 4 2 2" xfId="1720"/>
    <cellStyle name="čárky 2 26 4 3" xfId="1535"/>
    <cellStyle name="čárky 2 26 5" xfId="1532"/>
    <cellStyle name="čárky 2 27" xfId="335"/>
    <cellStyle name="čárky 2 27 2" xfId="336"/>
    <cellStyle name="čárky 2 27 2 2" xfId="1219"/>
    <cellStyle name="čárky 2 27 2 2 2" xfId="1721"/>
    <cellStyle name="čárky 2 27 2 3" xfId="1537"/>
    <cellStyle name="čárky 2 27 3" xfId="337"/>
    <cellStyle name="čárky 2 27 3 2" xfId="1220"/>
    <cellStyle name="čárky 2 27 3 2 2" xfId="1722"/>
    <cellStyle name="čárky 2 27 3 3" xfId="1538"/>
    <cellStyle name="čárky 2 27 4" xfId="338"/>
    <cellStyle name="čárky 2 27 4 2" xfId="1221"/>
    <cellStyle name="čárky 2 27 4 2 2" xfId="1723"/>
    <cellStyle name="čárky 2 27 4 3" xfId="1539"/>
    <cellStyle name="čárky 2 27 5" xfId="1536"/>
    <cellStyle name="čárky 2 28" xfId="339"/>
    <cellStyle name="čárky 2 28 2" xfId="340"/>
    <cellStyle name="čárky 2 28 2 2" xfId="1222"/>
    <cellStyle name="čárky 2 28 2 2 2" xfId="1724"/>
    <cellStyle name="čárky 2 28 2 3" xfId="1541"/>
    <cellStyle name="čárky 2 28 3" xfId="341"/>
    <cellStyle name="čárky 2 28 3 2" xfId="1223"/>
    <cellStyle name="čárky 2 28 3 2 2" xfId="1725"/>
    <cellStyle name="čárky 2 28 3 3" xfId="1542"/>
    <cellStyle name="čárky 2 28 4" xfId="342"/>
    <cellStyle name="čárky 2 28 4 2" xfId="1224"/>
    <cellStyle name="čárky 2 28 4 2 2" xfId="1726"/>
    <cellStyle name="čárky 2 28 4 3" xfId="1543"/>
    <cellStyle name="čárky 2 28 5" xfId="1540"/>
    <cellStyle name="čárky 2 29" xfId="343"/>
    <cellStyle name="čárky 2 29 2" xfId="344"/>
    <cellStyle name="čárky 2 29 2 2" xfId="1225"/>
    <cellStyle name="čárky 2 29 2 2 2" xfId="1727"/>
    <cellStyle name="čárky 2 29 2 3" xfId="1545"/>
    <cellStyle name="čárky 2 29 3" xfId="345"/>
    <cellStyle name="čárky 2 29 3 2" xfId="1226"/>
    <cellStyle name="čárky 2 29 3 2 2" xfId="1728"/>
    <cellStyle name="čárky 2 29 3 3" xfId="1546"/>
    <cellStyle name="čárky 2 29 4" xfId="346"/>
    <cellStyle name="čárky 2 29 4 2" xfId="1227"/>
    <cellStyle name="čárky 2 29 4 2 2" xfId="1729"/>
    <cellStyle name="čárky 2 29 4 3" xfId="1547"/>
    <cellStyle name="čárky 2 29 5" xfId="1544"/>
    <cellStyle name="čárky 2 3" xfId="347"/>
    <cellStyle name="čárky 2 3 2" xfId="348"/>
    <cellStyle name="čárky 2 3 2 2" xfId="1228"/>
    <cellStyle name="čárky 2 3 2 2 2" xfId="1730"/>
    <cellStyle name="čárky 2 3 2 3" xfId="1549"/>
    <cellStyle name="čárky 2 3 3" xfId="349"/>
    <cellStyle name="čárky 2 3 3 2" xfId="1229"/>
    <cellStyle name="čárky 2 3 3 2 2" xfId="1731"/>
    <cellStyle name="čárky 2 3 3 3" xfId="1550"/>
    <cellStyle name="čárky 2 3 4" xfId="350"/>
    <cellStyle name="čárky 2 3 4 2" xfId="1230"/>
    <cellStyle name="čárky 2 3 4 2 2" xfId="1732"/>
    <cellStyle name="čárky 2 3 4 3" xfId="1551"/>
    <cellStyle name="čárky 2 3 5" xfId="1548"/>
    <cellStyle name="čárky 2 30" xfId="351"/>
    <cellStyle name="čárky 2 30 2" xfId="352"/>
    <cellStyle name="čárky 2 30 2 2" xfId="1231"/>
    <cellStyle name="čárky 2 30 2 2 2" xfId="1733"/>
    <cellStyle name="čárky 2 30 2 3" xfId="1553"/>
    <cellStyle name="čárky 2 30 3" xfId="353"/>
    <cellStyle name="čárky 2 30 3 2" xfId="1232"/>
    <cellStyle name="čárky 2 30 3 2 2" xfId="1734"/>
    <cellStyle name="čárky 2 30 3 3" xfId="1554"/>
    <cellStyle name="čárky 2 30 4" xfId="354"/>
    <cellStyle name="čárky 2 30 4 2" xfId="1233"/>
    <cellStyle name="čárky 2 30 4 2 2" xfId="1735"/>
    <cellStyle name="čárky 2 30 4 3" xfId="1555"/>
    <cellStyle name="čárky 2 30 5" xfId="1552"/>
    <cellStyle name="čárky 2 31" xfId="355"/>
    <cellStyle name="čárky 2 31 2" xfId="356"/>
    <cellStyle name="čárky 2 31 2 2" xfId="1234"/>
    <cellStyle name="čárky 2 31 2 2 2" xfId="1736"/>
    <cellStyle name="čárky 2 31 2 3" xfId="1557"/>
    <cellStyle name="čárky 2 31 3" xfId="357"/>
    <cellStyle name="čárky 2 31 3 2" xfId="1235"/>
    <cellStyle name="čárky 2 31 3 2 2" xfId="1737"/>
    <cellStyle name="čárky 2 31 3 3" xfId="1558"/>
    <cellStyle name="čárky 2 31 4" xfId="358"/>
    <cellStyle name="čárky 2 31 4 2" xfId="1236"/>
    <cellStyle name="čárky 2 31 4 2 2" xfId="1738"/>
    <cellStyle name="čárky 2 31 4 3" xfId="1559"/>
    <cellStyle name="čárky 2 31 5" xfId="1556"/>
    <cellStyle name="čárky 2 32" xfId="359"/>
    <cellStyle name="čárky 2 32 2" xfId="360"/>
    <cellStyle name="čárky 2 32 2 2" xfId="1238"/>
    <cellStyle name="čárky 2 32 2 2 2" xfId="1739"/>
    <cellStyle name="čárky 2 32 2 3" xfId="1561"/>
    <cellStyle name="čárky 2 32 3" xfId="361"/>
    <cellStyle name="čárky 2 32 3 2" xfId="1239"/>
    <cellStyle name="čárky 2 32 3 2 2" xfId="1740"/>
    <cellStyle name="čárky 2 32 3 3" xfId="1562"/>
    <cellStyle name="čárky 2 32 4" xfId="362"/>
    <cellStyle name="čárky 2 32 4 2" xfId="1240"/>
    <cellStyle name="čárky 2 32 4 2 2" xfId="1741"/>
    <cellStyle name="čárky 2 32 4 3" xfId="1563"/>
    <cellStyle name="čárky 2 32 5" xfId="1560"/>
    <cellStyle name="čárky 2 33" xfId="363"/>
    <cellStyle name="čárky 2 33 2" xfId="364"/>
    <cellStyle name="čárky 2 33 2 2" xfId="1242"/>
    <cellStyle name="čárky 2 33 2 2 2" xfId="1742"/>
    <cellStyle name="čárky 2 33 2 3" xfId="1565"/>
    <cellStyle name="čárky 2 33 3" xfId="365"/>
    <cellStyle name="čárky 2 33 3 2" xfId="1243"/>
    <cellStyle name="čárky 2 33 3 2 2" xfId="1743"/>
    <cellStyle name="čárky 2 33 3 3" xfId="1566"/>
    <cellStyle name="čárky 2 33 4" xfId="366"/>
    <cellStyle name="čárky 2 33 4 2" xfId="1244"/>
    <cellStyle name="čárky 2 33 4 2 2" xfId="1744"/>
    <cellStyle name="čárky 2 33 4 3" xfId="1567"/>
    <cellStyle name="čárky 2 33 5" xfId="1564"/>
    <cellStyle name="čárky 2 34" xfId="367"/>
    <cellStyle name="čárky 2 34 2" xfId="368"/>
    <cellStyle name="čárky 2 34 2 2" xfId="1246"/>
    <cellStyle name="čárky 2 34 2 2 2" xfId="1745"/>
    <cellStyle name="čárky 2 34 2 3" xfId="1569"/>
    <cellStyle name="čárky 2 34 3" xfId="369"/>
    <cellStyle name="čárky 2 34 3 2" xfId="1247"/>
    <cellStyle name="čárky 2 34 3 2 2" xfId="1746"/>
    <cellStyle name="čárky 2 34 3 3" xfId="1570"/>
    <cellStyle name="čárky 2 34 4" xfId="370"/>
    <cellStyle name="čárky 2 34 4 2" xfId="1248"/>
    <cellStyle name="čárky 2 34 4 2 2" xfId="1747"/>
    <cellStyle name="čárky 2 34 4 3" xfId="1571"/>
    <cellStyle name="čárky 2 34 5" xfId="1568"/>
    <cellStyle name="čárky 2 35" xfId="371"/>
    <cellStyle name="čárky 2 35 2" xfId="372"/>
    <cellStyle name="čárky 2 35 2 2" xfId="1250"/>
    <cellStyle name="čárky 2 35 2 2 2" xfId="1748"/>
    <cellStyle name="čárky 2 35 2 3" xfId="1573"/>
    <cellStyle name="čárky 2 35 3" xfId="373"/>
    <cellStyle name="čárky 2 35 3 2" xfId="1251"/>
    <cellStyle name="čárky 2 35 3 2 2" xfId="1749"/>
    <cellStyle name="čárky 2 35 3 3" xfId="1574"/>
    <cellStyle name="čárky 2 35 4" xfId="374"/>
    <cellStyle name="čárky 2 35 4 2" xfId="1252"/>
    <cellStyle name="čárky 2 35 4 2 2" xfId="1750"/>
    <cellStyle name="čárky 2 35 4 3" xfId="1575"/>
    <cellStyle name="čárky 2 35 5" xfId="1572"/>
    <cellStyle name="čárky 2 36" xfId="375"/>
    <cellStyle name="čárky 2 36 2" xfId="376"/>
    <cellStyle name="čárky 2 36 2 2" xfId="1254"/>
    <cellStyle name="čárky 2 36 2 2 2" xfId="1751"/>
    <cellStyle name="čárky 2 36 2 3" xfId="1577"/>
    <cellStyle name="čárky 2 36 3" xfId="377"/>
    <cellStyle name="čárky 2 36 3 2" xfId="1255"/>
    <cellStyle name="čárky 2 36 3 2 2" xfId="1752"/>
    <cellStyle name="čárky 2 36 3 3" xfId="1578"/>
    <cellStyle name="čárky 2 36 4" xfId="378"/>
    <cellStyle name="čárky 2 36 4 2" xfId="1256"/>
    <cellStyle name="čárky 2 36 4 2 2" xfId="1753"/>
    <cellStyle name="čárky 2 36 4 3" xfId="1579"/>
    <cellStyle name="čárky 2 36 5" xfId="1576"/>
    <cellStyle name="čárky 2 37" xfId="379"/>
    <cellStyle name="čárky 2 37 2" xfId="380"/>
    <cellStyle name="čárky 2 37 2 2" xfId="1258"/>
    <cellStyle name="čárky 2 37 2 2 2" xfId="1754"/>
    <cellStyle name="čárky 2 37 2 3" xfId="1581"/>
    <cellStyle name="čárky 2 37 3" xfId="381"/>
    <cellStyle name="čárky 2 37 3 2" xfId="1259"/>
    <cellStyle name="čárky 2 37 3 2 2" xfId="1755"/>
    <cellStyle name="čárky 2 37 3 3" xfId="1582"/>
    <cellStyle name="čárky 2 37 4" xfId="382"/>
    <cellStyle name="čárky 2 37 4 2" xfId="1260"/>
    <cellStyle name="čárky 2 37 4 2 2" xfId="1756"/>
    <cellStyle name="čárky 2 37 4 3" xfId="1583"/>
    <cellStyle name="čárky 2 37 5" xfId="1580"/>
    <cellStyle name="čárky 2 38" xfId="383"/>
    <cellStyle name="čárky 2 38 2" xfId="384"/>
    <cellStyle name="čárky 2 38 2 2" xfId="1262"/>
    <cellStyle name="čárky 2 38 2 2 2" xfId="1757"/>
    <cellStyle name="čárky 2 38 2 3" xfId="1585"/>
    <cellStyle name="čárky 2 38 3" xfId="385"/>
    <cellStyle name="čárky 2 38 3 2" xfId="1263"/>
    <cellStyle name="čárky 2 38 3 2 2" xfId="1758"/>
    <cellStyle name="čárky 2 38 3 3" xfId="1586"/>
    <cellStyle name="čárky 2 38 4" xfId="386"/>
    <cellStyle name="čárky 2 38 4 2" xfId="1264"/>
    <cellStyle name="čárky 2 38 4 2 2" xfId="1759"/>
    <cellStyle name="čárky 2 38 4 3" xfId="1587"/>
    <cellStyle name="čárky 2 38 5" xfId="1584"/>
    <cellStyle name="čárky 2 39" xfId="387"/>
    <cellStyle name="čárky 2 39 2" xfId="388"/>
    <cellStyle name="čárky 2 39 2 2" xfId="1266"/>
    <cellStyle name="čárky 2 39 2 2 2" xfId="1760"/>
    <cellStyle name="čárky 2 39 2 3" xfId="1589"/>
    <cellStyle name="čárky 2 39 3" xfId="389"/>
    <cellStyle name="čárky 2 39 3 2" xfId="1267"/>
    <cellStyle name="čárky 2 39 3 2 2" xfId="1761"/>
    <cellStyle name="čárky 2 39 3 3" xfId="1590"/>
    <cellStyle name="čárky 2 39 4" xfId="390"/>
    <cellStyle name="čárky 2 39 4 2" xfId="1268"/>
    <cellStyle name="čárky 2 39 4 2 2" xfId="1762"/>
    <cellStyle name="čárky 2 39 4 3" xfId="1591"/>
    <cellStyle name="čárky 2 39 5" xfId="1588"/>
    <cellStyle name="čárky 2 4" xfId="391"/>
    <cellStyle name="čárky 2 4 2" xfId="392"/>
    <cellStyle name="čárky 2 4 2 2" xfId="1269"/>
    <cellStyle name="čárky 2 4 2 2 2" xfId="1763"/>
    <cellStyle name="čárky 2 4 2 3" xfId="1593"/>
    <cellStyle name="čárky 2 4 3" xfId="393"/>
    <cellStyle name="čárky 2 4 3 2" xfId="1270"/>
    <cellStyle name="čárky 2 4 3 2 2" xfId="1764"/>
    <cellStyle name="čárky 2 4 3 3" xfId="1594"/>
    <cellStyle name="čárky 2 4 4" xfId="394"/>
    <cellStyle name="čárky 2 4 4 2" xfId="1271"/>
    <cellStyle name="čárky 2 4 4 2 2" xfId="1765"/>
    <cellStyle name="čárky 2 4 4 3" xfId="1595"/>
    <cellStyle name="čárky 2 4 5" xfId="1592"/>
    <cellStyle name="čárky 2 40" xfId="395"/>
    <cellStyle name="čárky 2 40 2" xfId="396"/>
    <cellStyle name="čárky 2 40 2 2" xfId="1272"/>
    <cellStyle name="čárky 2 40 2 2 2" xfId="1766"/>
    <cellStyle name="čárky 2 40 2 3" xfId="1597"/>
    <cellStyle name="čárky 2 40 3" xfId="397"/>
    <cellStyle name="čárky 2 40 3 2" xfId="1273"/>
    <cellStyle name="čárky 2 40 3 2 2" xfId="1767"/>
    <cellStyle name="čárky 2 40 3 3" xfId="1598"/>
    <cellStyle name="čárky 2 40 4" xfId="398"/>
    <cellStyle name="čárky 2 40 4 2" xfId="1274"/>
    <cellStyle name="čárky 2 40 4 2 2" xfId="1768"/>
    <cellStyle name="čárky 2 40 4 3" xfId="1599"/>
    <cellStyle name="čárky 2 40 5" xfId="1596"/>
    <cellStyle name="čárky 2 41" xfId="399"/>
    <cellStyle name="čárky 2 41 2" xfId="400"/>
    <cellStyle name="čárky 2 41 2 2" xfId="1275"/>
    <cellStyle name="čárky 2 41 2 2 2" xfId="1769"/>
    <cellStyle name="čárky 2 41 2 3" xfId="1601"/>
    <cellStyle name="čárky 2 41 3" xfId="401"/>
    <cellStyle name="čárky 2 41 3 2" xfId="1276"/>
    <cellStyle name="čárky 2 41 3 2 2" xfId="1770"/>
    <cellStyle name="čárky 2 41 3 3" xfId="1602"/>
    <cellStyle name="čárky 2 41 4" xfId="402"/>
    <cellStyle name="čárky 2 41 4 2" xfId="1277"/>
    <cellStyle name="čárky 2 41 4 2 2" xfId="1771"/>
    <cellStyle name="čárky 2 41 4 3" xfId="1603"/>
    <cellStyle name="čárky 2 41 5" xfId="1600"/>
    <cellStyle name="čárky 2 42" xfId="403"/>
    <cellStyle name="čárky 2 42 2" xfId="404"/>
    <cellStyle name="čárky 2 42 2 2" xfId="1278"/>
    <cellStyle name="čárky 2 42 2 2 2" xfId="1772"/>
    <cellStyle name="čárky 2 42 2 3" xfId="1605"/>
    <cellStyle name="čárky 2 42 3" xfId="405"/>
    <cellStyle name="čárky 2 42 3 2" xfId="1279"/>
    <cellStyle name="čárky 2 42 3 2 2" xfId="1773"/>
    <cellStyle name="čárky 2 42 3 3" xfId="1606"/>
    <cellStyle name="čárky 2 42 4" xfId="406"/>
    <cellStyle name="čárky 2 42 4 2" xfId="1280"/>
    <cellStyle name="čárky 2 42 4 2 2" xfId="1774"/>
    <cellStyle name="čárky 2 42 4 3" xfId="1607"/>
    <cellStyle name="čárky 2 42 5" xfId="1604"/>
    <cellStyle name="čárky 2 43" xfId="407"/>
    <cellStyle name="čárky 2 43 2" xfId="1281"/>
    <cellStyle name="čárky 2 43 2 2" xfId="1775"/>
    <cellStyle name="čárky 2 43 3" xfId="1608"/>
    <cellStyle name="čárky 2 44" xfId="408"/>
    <cellStyle name="čárky 2 44 2" xfId="1282"/>
    <cellStyle name="čárky 2 44 2 2" xfId="1776"/>
    <cellStyle name="čárky 2 44 3" xfId="1609"/>
    <cellStyle name="čárky 2 45" xfId="409"/>
    <cellStyle name="čárky 2 45 2" xfId="1283"/>
    <cellStyle name="čárky 2 45 2 2" xfId="1777"/>
    <cellStyle name="čárky 2 45 3" xfId="1610"/>
    <cellStyle name="čárky 2 46" xfId="1463"/>
    <cellStyle name="čárky 2 5" xfId="410"/>
    <cellStyle name="čárky 2 5 2" xfId="411"/>
    <cellStyle name="čárky 2 5 2 2" xfId="1284"/>
    <cellStyle name="čárky 2 5 2 2 2" xfId="1778"/>
    <cellStyle name="čárky 2 5 2 3" xfId="1612"/>
    <cellStyle name="čárky 2 5 3" xfId="412"/>
    <cellStyle name="čárky 2 5 3 2" xfId="1285"/>
    <cellStyle name="čárky 2 5 3 2 2" xfId="1779"/>
    <cellStyle name="čárky 2 5 3 3" xfId="1613"/>
    <cellStyle name="čárky 2 5 4" xfId="413"/>
    <cellStyle name="čárky 2 5 4 2" xfId="1286"/>
    <cellStyle name="čárky 2 5 4 2 2" xfId="1780"/>
    <cellStyle name="čárky 2 5 4 3" xfId="1614"/>
    <cellStyle name="čárky 2 5 5" xfId="1611"/>
    <cellStyle name="čárky 2 6" xfId="414"/>
    <cellStyle name="čárky 2 6 2" xfId="415"/>
    <cellStyle name="čárky 2 6 2 2" xfId="1287"/>
    <cellStyle name="čárky 2 6 2 2 2" xfId="1781"/>
    <cellStyle name="čárky 2 6 2 3" xfId="1616"/>
    <cellStyle name="čárky 2 6 3" xfId="416"/>
    <cellStyle name="čárky 2 6 3 2" xfId="1288"/>
    <cellStyle name="čárky 2 6 3 2 2" xfId="1782"/>
    <cellStyle name="čárky 2 6 3 3" xfId="1617"/>
    <cellStyle name="čárky 2 6 4" xfId="417"/>
    <cellStyle name="čárky 2 6 4 2" xfId="1289"/>
    <cellStyle name="čárky 2 6 4 2 2" xfId="1783"/>
    <cellStyle name="čárky 2 6 4 3" xfId="1618"/>
    <cellStyle name="čárky 2 6 5" xfId="1615"/>
    <cellStyle name="čárky 2 7" xfId="418"/>
    <cellStyle name="čárky 2 7 2" xfId="419"/>
    <cellStyle name="čárky 2 7 2 2" xfId="1290"/>
    <cellStyle name="čárky 2 7 2 2 2" xfId="1784"/>
    <cellStyle name="čárky 2 7 2 3" xfId="1620"/>
    <cellStyle name="čárky 2 7 3" xfId="420"/>
    <cellStyle name="čárky 2 7 3 2" xfId="1291"/>
    <cellStyle name="čárky 2 7 3 2 2" xfId="1785"/>
    <cellStyle name="čárky 2 7 3 3" xfId="1621"/>
    <cellStyle name="čárky 2 7 4" xfId="421"/>
    <cellStyle name="čárky 2 7 4 2" xfId="1292"/>
    <cellStyle name="čárky 2 7 4 2 2" xfId="1786"/>
    <cellStyle name="čárky 2 7 4 3" xfId="1622"/>
    <cellStyle name="čárky 2 7 5" xfId="1619"/>
    <cellStyle name="čárky 2 8" xfId="422"/>
    <cellStyle name="čárky 2 8 2" xfId="423"/>
    <cellStyle name="čárky 2 8 2 2" xfId="1293"/>
    <cellStyle name="čárky 2 8 2 2 2" xfId="1787"/>
    <cellStyle name="čárky 2 8 2 3" xfId="1624"/>
    <cellStyle name="čárky 2 8 3" xfId="424"/>
    <cellStyle name="čárky 2 8 3 2" xfId="1294"/>
    <cellStyle name="čárky 2 8 3 2 2" xfId="1788"/>
    <cellStyle name="čárky 2 8 3 3" xfId="1625"/>
    <cellStyle name="čárky 2 8 4" xfId="425"/>
    <cellStyle name="čárky 2 8 4 2" xfId="1295"/>
    <cellStyle name="čárky 2 8 4 2 2" xfId="1789"/>
    <cellStyle name="čárky 2 8 4 3" xfId="1626"/>
    <cellStyle name="čárky 2 8 5" xfId="1623"/>
    <cellStyle name="čárky 2 9" xfId="426"/>
    <cellStyle name="čárky 2 9 2" xfId="427"/>
    <cellStyle name="čárky 2 9 2 2" xfId="1296"/>
    <cellStyle name="čárky 2 9 2 2 2" xfId="1790"/>
    <cellStyle name="čárky 2 9 2 3" xfId="1628"/>
    <cellStyle name="čárky 2 9 3" xfId="428"/>
    <cellStyle name="čárky 2 9 3 2" xfId="1297"/>
    <cellStyle name="čárky 2 9 3 2 2" xfId="1791"/>
    <cellStyle name="čárky 2 9 3 3" xfId="1629"/>
    <cellStyle name="čárky 2 9 4" xfId="429"/>
    <cellStyle name="čárky 2 9 4 2" xfId="1298"/>
    <cellStyle name="čárky 2 9 4 2 2" xfId="1792"/>
    <cellStyle name="čárky 2 9 4 3" xfId="1630"/>
    <cellStyle name="čárky 2 9 5" xfId="1627"/>
    <cellStyle name="Čísla v krycím listu" xfId="430"/>
    <cellStyle name="číslo.00_" xfId="431"/>
    <cellStyle name="Date" xfId="807"/>
    <cellStyle name="Date 2" xfId="1384"/>
    <cellStyle name="Date Short" xfId="808"/>
    <cellStyle name="daten" xfId="809"/>
    <cellStyle name="Date-Time" xfId="810"/>
    <cellStyle name="Date-Time 2" xfId="1385"/>
    <cellStyle name="Decimal 1" xfId="811"/>
    <cellStyle name="Decimal 2" xfId="812"/>
    <cellStyle name="Decimal 3" xfId="813"/>
    <cellStyle name="Dezimal [0]_Tabelle1" xfId="432"/>
    <cellStyle name="Dezimal_Tabelle1" xfId="433"/>
    <cellStyle name="Dziesiętny [0]_laroux" xfId="434"/>
    <cellStyle name="Dziesiętny_laroux" xfId="435"/>
    <cellStyle name="Enter Currency (0)" xfId="814"/>
    <cellStyle name="Enter Currency (2)" xfId="815"/>
    <cellStyle name="Enter Units (0)" xfId="816"/>
    <cellStyle name="Enter Units (1)" xfId="817"/>
    <cellStyle name="Enter Units (2)" xfId="818"/>
    <cellStyle name="entry box" xfId="819"/>
    <cellStyle name="Euro" xfId="1012"/>
    <cellStyle name="Euro 2" xfId="1444"/>
    <cellStyle name="Firma" xfId="436"/>
    <cellStyle name="Firma 2" xfId="1299"/>
    <cellStyle name="Firma 3" xfId="1804"/>
    <cellStyle name="fnRegressQ" xfId="820"/>
    <cellStyle name="Grey" xfId="821"/>
    <cellStyle name="GroupHead" xfId="822"/>
    <cellStyle name="Halere" xfId="823"/>
    <cellStyle name="Halere 2" xfId="824"/>
    <cellStyle name="Halere 2 2" xfId="1388"/>
    <cellStyle name="Halere 3" xfId="825"/>
    <cellStyle name="Halere 3 2" xfId="1389"/>
    <cellStyle name="Halere 4" xfId="826"/>
    <cellStyle name="Halere 4 2" xfId="1390"/>
    <cellStyle name="Halere 5" xfId="1387"/>
    <cellStyle name="Head 1" xfId="827"/>
    <cellStyle name="HEADER" xfId="828"/>
    <cellStyle name="Header1" xfId="829"/>
    <cellStyle name="Header2" xfId="830"/>
    <cellStyle name="Hlavička" xfId="831"/>
    <cellStyle name="Hlavní nadpis" xfId="437"/>
    <cellStyle name="Hlavní nadpis 2" xfId="832"/>
    <cellStyle name="Hlavní nadpis 2 2" xfId="1391"/>
    <cellStyle name="Hypertextový odkaz 2" xfId="438"/>
    <cellStyle name="Hypertextový odkaz 2 2" xfId="439"/>
    <cellStyle name="Hypertextový odkaz 2 2 2" xfId="1300"/>
    <cellStyle name="Hypertextový odkaz 2 3" xfId="440"/>
    <cellStyle name="Hypertextový odkaz 2 3 2" xfId="1301"/>
    <cellStyle name="Hypertextový odkaz 2 4" xfId="441"/>
    <cellStyle name="Hypertextový odkaz 2 4 2" xfId="1302"/>
    <cellStyle name="Hypertextový odkaz 2 5" xfId="1805"/>
    <cellStyle name="Hypertextový odkaz 3" xfId="833"/>
    <cellStyle name="Hypertextový odkaz 4" xfId="834"/>
    <cellStyle name="Hypertextový odkaz 4 2" xfId="1392"/>
    <cellStyle name="Hypertextový odkaz 5" xfId="835"/>
    <cellStyle name="Chybně 2" xfId="442"/>
    <cellStyle name="Chybně 2 2" xfId="836"/>
    <cellStyle name="Chybně 3" xfId="443"/>
    <cellStyle name="Chybně 4" xfId="444"/>
    <cellStyle name="Îáû÷íûé_PERSONAL" xfId="837"/>
    <cellStyle name="Input" xfId="838"/>
    <cellStyle name="Input %" xfId="839"/>
    <cellStyle name="Input [yellow]" xfId="840"/>
    <cellStyle name="Input 1" xfId="841"/>
    <cellStyle name="Input 3" xfId="842"/>
    <cellStyle name="KAPITOLA" xfId="843"/>
    <cellStyle name="Kategorie" xfId="844"/>
    <cellStyle name="Kontrolní buňka 2" xfId="445"/>
    <cellStyle name="Kontrolní buňka 2 2" xfId="845"/>
    <cellStyle name="Kontrolní buňka 3" xfId="446"/>
    <cellStyle name="Kontrolní buňka 4" xfId="447"/>
    <cellStyle name="lehký dolní okraj" xfId="448"/>
    <cellStyle name="Link Currency (0)" xfId="846"/>
    <cellStyle name="Link Currency (2)" xfId="847"/>
    <cellStyle name="Link Units (0)" xfId="848"/>
    <cellStyle name="Link Units (1)" xfId="849"/>
    <cellStyle name="Link Units (2)" xfId="850"/>
    <cellStyle name="Měna 2" xfId="1806"/>
    <cellStyle name="měny 2" xfId="449"/>
    <cellStyle name="měny 2 2" xfId="450"/>
    <cellStyle name="měny 2 2 2" xfId="1303"/>
    <cellStyle name="měny 2 2 2 2" xfId="1793"/>
    <cellStyle name="měny 2 2 3" xfId="1632"/>
    <cellStyle name="měny 2 3" xfId="451"/>
    <cellStyle name="měny 2 3 2" xfId="1304"/>
    <cellStyle name="měny 2 3 2 2" xfId="1794"/>
    <cellStyle name="měny 2 3 3" xfId="1633"/>
    <cellStyle name="měny 2 4" xfId="452"/>
    <cellStyle name="měny 2 4 2" xfId="1305"/>
    <cellStyle name="měny 2 4 2 2" xfId="1795"/>
    <cellStyle name="měny 2 4 3" xfId="1634"/>
    <cellStyle name="měny 2 5" xfId="1631"/>
    <cellStyle name="Millares_Proyecto MINFAR 20020516" xfId="851"/>
    <cellStyle name="Model" xfId="852"/>
    <cellStyle name="Month" xfId="853"/>
    <cellStyle name="nadpis" xfId="453"/>
    <cellStyle name="Nadpis 1 2" xfId="454"/>
    <cellStyle name="Nadpis 1 3" xfId="455"/>
    <cellStyle name="Nadpis 1 4" xfId="456"/>
    <cellStyle name="nadpis 10" xfId="854"/>
    <cellStyle name="nadpis 11" xfId="855"/>
    <cellStyle name="nadpis 12" xfId="856"/>
    <cellStyle name="nadpis 13" xfId="857"/>
    <cellStyle name="nadpis 14" xfId="858"/>
    <cellStyle name="nadpis 15" xfId="859"/>
    <cellStyle name="nadpis 16" xfId="860"/>
    <cellStyle name="nadpis 17" xfId="861"/>
    <cellStyle name="nadpis 18" xfId="862"/>
    <cellStyle name="nadpis 19" xfId="863"/>
    <cellStyle name="Nadpis 2 2" xfId="457"/>
    <cellStyle name="Nadpis 2 3" xfId="458"/>
    <cellStyle name="Nadpis 2 4" xfId="459"/>
    <cellStyle name="nadpis 20" xfId="864"/>
    <cellStyle name="nadpis 21" xfId="865"/>
    <cellStyle name="nadpis 22" xfId="866"/>
    <cellStyle name="nadpis 23" xfId="867"/>
    <cellStyle name="nadpis 24" xfId="868"/>
    <cellStyle name="nadpis 25" xfId="869"/>
    <cellStyle name="nadpis 26" xfId="870"/>
    <cellStyle name="nadpis 27" xfId="871"/>
    <cellStyle name="nadpis 28" xfId="872"/>
    <cellStyle name="nadpis 29" xfId="873"/>
    <cellStyle name="Nadpis 3 2" xfId="460"/>
    <cellStyle name="Nadpis 3 3" xfId="461"/>
    <cellStyle name="Nadpis 3 4" xfId="462"/>
    <cellStyle name="nadpis 30" xfId="874"/>
    <cellStyle name="nadpis 31" xfId="875"/>
    <cellStyle name="nadpis 32" xfId="876"/>
    <cellStyle name="nadpis 33" xfId="877"/>
    <cellStyle name="Nadpis 4 2" xfId="463"/>
    <cellStyle name="Nadpis 4 3" xfId="464"/>
    <cellStyle name="Nadpis 4 4" xfId="465"/>
    <cellStyle name="nadpis 5" xfId="878"/>
    <cellStyle name="nadpis 6" xfId="879"/>
    <cellStyle name="nadpis 7" xfId="880"/>
    <cellStyle name="nadpis 8" xfId="881"/>
    <cellStyle name="nadpis 9" xfId="882"/>
    <cellStyle name="nadpis1" xfId="883"/>
    <cellStyle name="nadpis-12" xfId="466"/>
    <cellStyle name="nadpis-podtr." xfId="467"/>
    <cellStyle name="nadpis-podtr. 2" xfId="468"/>
    <cellStyle name="nadpis-podtr. 2 2" xfId="1306"/>
    <cellStyle name="nadpis-podtr. 3" xfId="469"/>
    <cellStyle name="nadpis-podtr. 3 2" xfId="1307"/>
    <cellStyle name="nadpis-podtr. 4" xfId="470"/>
    <cellStyle name="nadpis-podtr. 4 2" xfId="1308"/>
    <cellStyle name="nadpis-podtr-12" xfId="471"/>
    <cellStyle name="nadpis-podtr-šik" xfId="472"/>
    <cellStyle name="Název 2" xfId="473"/>
    <cellStyle name="Název 3" xfId="474"/>
    <cellStyle name="Název 4" xfId="475"/>
    <cellStyle name="nazev_skup" xfId="884"/>
    <cellStyle name="Neutrální 2" xfId="476"/>
    <cellStyle name="Neutrální 2 2" xfId="885"/>
    <cellStyle name="Neutrální 3" xfId="477"/>
    <cellStyle name="Neutrální 4" xfId="478"/>
    <cellStyle name="no dec" xfId="886"/>
    <cellStyle name="nor.cena" xfId="887"/>
    <cellStyle name="nor.cena 2" xfId="1395"/>
    <cellStyle name="normal" xfId="479"/>
    <cellStyle name="Normal - Style1" xfId="888"/>
    <cellStyle name="normal 10" xfId="889"/>
    <cellStyle name="normal 10 2" xfId="1397"/>
    <cellStyle name="Normal 11" xfId="890"/>
    <cellStyle name="normal 12" xfId="891"/>
    <cellStyle name="normal 12 2" xfId="1399"/>
    <cellStyle name="normal 13" xfId="892"/>
    <cellStyle name="normal 13 2" xfId="1400"/>
    <cellStyle name="normal 14" xfId="893"/>
    <cellStyle name="normal 14 2" xfId="1401"/>
    <cellStyle name="normal 15" xfId="894"/>
    <cellStyle name="normal 15 2" xfId="1402"/>
    <cellStyle name="normal 16" xfId="895"/>
    <cellStyle name="normal 16 2" xfId="1403"/>
    <cellStyle name="normal 17" xfId="896"/>
    <cellStyle name="normal 17 2" xfId="1404"/>
    <cellStyle name="normal 18" xfId="897"/>
    <cellStyle name="normal 18 2" xfId="1405"/>
    <cellStyle name="normal 19" xfId="898"/>
    <cellStyle name="normal 19 2" xfId="1406"/>
    <cellStyle name="normal 2" xfId="899"/>
    <cellStyle name="normal 2 2" xfId="1407"/>
    <cellStyle name="normal 20" xfId="900"/>
    <cellStyle name="normal 20 2" xfId="1408"/>
    <cellStyle name="normal 21" xfId="901"/>
    <cellStyle name="normal 21 2" xfId="1409"/>
    <cellStyle name="normal 22" xfId="902"/>
    <cellStyle name="normal 22 2" xfId="1410"/>
    <cellStyle name="normal 23" xfId="903"/>
    <cellStyle name="normal 23 2" xfId="1411"/>
    <cellStyle name="normal 24" xfId="904"/>
    <cellStyle name="normal 24 2" xfId="1412"/>
    <cellStyle name="normal 25" xfId="905"/>
    <cellStyle name="normal 25 2" xfId="1413"/>
    <cellStyle name="normal 26" xfId="906"/>
    <cellStyle name="normal 26 2" xfId="1414"/>
    <cellStyle name="normal 27" xfId="907"/>
    <cellStyle name="normal 27 2" xfId="1415"/>
    <cellStyle name="normal 28" xfId="908"/>
    <cellStyle name="normal 28 2" xfId="1416"/>
    <cellStyle name="normal 29" xfId="909"/>
    <cellStyle name="normal 29 2" xfId="1417"/>
    <cellStyle name="normal 3" xfId="910"/>
    <cellStyle name="normal 3 2" xfId="1418"/>
    <cellStyle name="normal 30" xfId="911"/>
    <cellStyle name="normal 30 2" xfId="1419"/>
    <cellStyle name="normal 31" xfId="912"/>
    <cellStyle name="normal 31 2" xfId="1420"/>
    <cellStyle name="normal 32" xfId="913"/>
    <cellStyle name="normal 32 2" xfId="1421"/>
    <cellStyle name="normal 33" xfId="914"/>
    <cellStyle name="normal 33 2" xfId="1422"/>
    <cellStyle name="normal 34" xfId="915"/>
    <cellStyle name="normal 34 2" xfId="1423"/>
    <cellStyle name="normal 35" xfId="1312"/>
    <cellStyle name="normal 36" xfId="1377"/>
    <cellStyle name="normal 37" xfId="1379"/>
    <cellStyle name="normal 38" xfId="1454"/>
    <cellStyle name="normal 39" xfId="1437"/>
    <cellStyle name="normal 4" xfId="916"/>
    <cellStyle name="normal 4 2" xfId="1424"/>
    <cellStyle name="normal 40" xfId="1635"/>
    <cellStyle name="normal 41" xfId="1663"/>
    <cellStyle name="normal 5" xfId="917"/>
    <cellStyle name="normal 5 2" xfId="1425"/>
    <cellStyle name="normal 6" xfId="918"/>
    <cellStyle name="normal 6 2" xfId="1426"/>
    <cellStyle name="normal 7" xfId="919"/>
    <cellStyle name="normal 7 2" xfId="1427"/>
    <cellStyle name="normal 8" xfId="920"/>
    <cellStyle name="normal 8 2" xfId="1428"/>
    <cellStyle name="normal 9" xfId="921"/>
    <cellStyle name="normal 9 2" xfId="1429"/>
    <cellStyle name="Normal__VZOR" xfId="922"/>
    <cellStyle name="Normální" xfId="0" builtinId="0"/>
    <cellStyle name="normální 10" xfId="480"/>
    <cellStyle name="normální 10 2" xfId="481"/>
    <cellStyle name="normální 10 3" xfId="482"/>
    <cellStyle name="normální 11" xfId="483"/>
    <cellStyle name="normální 11 2" xfId="484"/>
    <cellStyle name="normální 11 2 2" xfId="1314"/>
    <cellStyle name="normální 11 3" xfId="1313"/>
    <cellStyle name="normální 11 4" xfId="1457"/>
    <cellStyle name="normální 12" xfId="485"/>
    <cellStyle name="normální 12 2" xfId="486"/>
    <cellStyle name="normální 12 2 2" xfId="1316"/>
    <cellStyle name="normální 12 3" xfId="1315"/>
    <cellStyle name="Normální 13" xfId="628"/>
    <cellStyle name="Normální 14" xfId="629"/>
    <cellStyle name="Normální 14 2" xfId="1343"/>
    <cellStyle name="Normální 15" xfId="1010"/>
    <cellStyle name="Normální 16" xfId="1453"/>
    <cellStyle name="normální 17" xfId="487"/>
    <cellStyle name="normální 18" xfId="488"/>
    <cellStyle name="Normální 19" xfId="1455"/>
    <cellStyle name="Normální 19 2" xfId="1797"/>
    <cellStyle name="normální 2" xfId="489"/>
    <cellStyle name="normální 2 10" xfId="490"/>
    <cellStyle name="normální 2 11" xfId="491"/>
    <cellStyle name="normální 2 12" xfId="492"/>
    <cellStyle name="normální 2 13" xfId="493"/>
    <cellStyle name="normální 2 14" xfId="494"/>
    <cellStyle name="Normální 2 15" xfId="1011"/>
    <cellStyle name="Normální 2 16" xfId="1807"/>
    <cellStyle name="normální 2 2" xfId="495"/>
    <cellStyle name="normální 2 2 10" xfId="496"/>
    <cellStyle name="normální 2 2 11" xfId="497"/>
    <cellStyle name="normální 2 2 12" xfId="498"/>
    <cellStyle name="normální 2 2 13" xfId="499"/>
    <cellStyle name="normální 2 2 2" xfId="500"/>
    <cellStyle name="normální 2 2 2 10" xfId="501"/>
    <cellStyle name="normální 2 2 2 10 2" xfId="1317"/>
    <cellStyle name="normální 2 2 2 11" xfId="502"/>
    <cellStyle name="normální 2 2 2 11 2" xfId="1318"/>
    <cellStyle name="normální 2 2 2 2" xfId="503"/>
    <cellStyle name="normální 2 2 2 3" xfId="504"/>
    <cellStyle name="normální 2 2 2 4" xfId="505"/>
    <cellStyle name="normální 2 2 2 5" xfId="506"/>
    <cellStyle name="normální 2 2 2 6" xfId="507"/>
    <cellStyle name="normální 2 2 2 7" xfId="508"/>
    <cellStyle name="normální 2 2 2 8" xfId="509"/>
    <cellStyle name="normální 2 2 2 9" xfId="510"/>
    <cellStyle name="normální 2 2 2 9 2" xfId="1319"/>
    <cellStyle name="normální 2 2 3" xfId="511"/>
    <cellStyle name="normální 2 2 3 2" xfId="512"/>
    <cellStyle name="normální 2 2 3 2 2" xfId="1320"/>
    <cellStyle name="normální 2 2 3 3" xfId="513"/>
    <cellStyle name="normální 2 2 3 3 2" xfId="1321"/>
    <cellStyle name="normální 2 2 3 4" xfId="514"/>
    <cellStyle name="normální 2 2 3 4 2" xfId="1322"/>
    <cellStyle name="normální 2 2 4" xfId="515"/>
    <cellStyle name="normální 2 2 4 2" xfId="516"/>
    <cellStyle name="normální 2 2 4 2 2" xfId="1323"/>
    <cellStyle name="normální 2 2 4 3" xfId="517"/>
    <cellStyle name="normální 2 2 4 3 2" xfId="1324"/>
    <cellStyle name="normální 2 2 4 4" xfId="518"/>
    <cellStyle name="normální 2 2 4 4 2" xfId="1325"/>
    <cellStyle name="normální 2 2 5" xfId="519"/>
    <cellStyle name="normální 2 2 6" xfId="520"/>
    <cellStyle name="normální 2 2 7" xfId="521"/>
    <cellStyle name="normální 2 2 8" xfId="522"/>
    <cellStyle name="normální 2 2 9" xfId="523"/>
    <cellStyle name="normální 2 3" xfId="524"/>
    <cellStyle name="normální 2 3 2" xfId="1814"/>
    <cellStyle name="normální 2 4" xfId="525"/>
    <cellStyle name="normální 2 5" xfId="526"/>
    <cellStyle name="normální 2 6" xfId="527"/>
    <cellStyle name="normální 2 7" xfId="528"/>
    <cellStyle name="normální 2 8" xfId="529"/>
    <cellStyle name="normální 2 9" xfId="530"/>
    <cellStyle name="normální 2_101208_ASTRA_VV_DPS_4_patro" xfId="531"/>
    <cellStyle name="Normální 20" xfId="1801"/>
    <cellStyle name="Normální 21" xfId="1803"/>
    <cellStyle name="normální 3" xfId="532"/>
    <cellStyle name="normální 3 2" xfId="533"/>
    <cellStyle name="normální 3 3" xfId="1456"/>
    <cellStyle name="normální 4" xfId="534"/>
    <cellStyle name="Normální 4 2" xfId="923"/>
    <cellStyle name="normální 5" xfId="535"/>
    <cellStyle name="Normální 5 2" xfId="924"/>
    <cellStyle name="normální 6" xfId="536"/>
    <cellStyle name="Normální 6 2" xfId="925"/>
    <cellStyle name="normální 7" xfId="537"/>
    <cellStyle name="Normální 7 2" xfId="926"/>
    <cellStyle name="normální 7 3" xfId="1326"/>
    <cellStyle name="normální 7 4" xfId="1360"/>
    <cellStyle name="normální 7 5" xfId="1386"/>
    <cellStyle name="normální 7 6" xfId="1047"/>
    <cellStyle name="normální 7 7" xfId="1378"/>
    <cellStyle name="normální 7 8" xfId="1636"/>
    <cellStyle name="normální 7 9" xfId="1660"/>
    <cellStyle name="normální 8" xfId="538"/>
    <cellStyle name="normální 8 2" xfId="539"/>
    <cellStyle name="normální 8 3" xfId="540"/>
    <cellStyle name="normální 9" xfId="541"/>
    <cellStyle name="normální 9 2" xfId="542"/>
    <cellStyle name="normální 9 3" xfId="543"/>
    <cellStyle name="normální_0X_AKCE_XX01_XXX_CAST_070123" xfId="1802"/>
    <cellStyle name="normální_C.1.3 Rozpočet ZTI" xfId="4"/>
    <cellStyle name="normální_POL.XLS" xfId="1813"/>
    <cellStyle name="normální_Rekapitulace pokus" xfId="1"/>
    <cellStyle name="normální_RekonstrukcehangaruB-rozpocetstavby" xfId="3"/>
    <cellStyle name="normální_Rozpočet investičních nákladů platí 16,+ specifikace" xfId="1799"/>
    <cellStyle name="normální_SA_PC15_51_VV_00" xfId="1800"/>
    <cellStyle name="normální_Vzor_vykaz_specifikace" xfId="5"/>
    <cellStyle name="normální_Zadávací podklad pro profese" xfId="1798"/>
    <cellStyle name="Normalny_Arkusz1" xfId="927"/>
    <cellStyle name="NormalText" xfId="928"/>
    <cellStyle name="novinka" xfId="929"/>
    <cellStyle name="Œ…‹æØ‚è [0.00]_laroux" xfId="930"/>
    <cellStyle name="Œ…‹æØ‚è_laroux" xfId="931"/>
    <cellStyle name="Ôèíàíñîâûé [0]_PERSONAL" xfId="932"/>
    <cellStyle name="Ôèíàíñîâûé_PERSONAL" xfId="933"/>
    <cellStyle name="Percent ()" xfId="934"/>
    <cellStyle name="Percent (0)" xfId="935"/>
    <cellStyle name="Percent (0) 2" xfId="1430"/>
    <cellStyle name="Percent (1)" xfId="936"/>
    <cellStyle name="Percent (1) 2" xfId="1431"/>
    <cellStyle name="Percent [0]" xfId="937"/>
    <cellStyle name="Percent [0] 2" xfId="938"/>
    <cellStyle name="Percent [0] 3" xfId="939"/>
    <cellStyle name="Percent [0] 4" xfId="940"/>
    <cellStyle name="Percent [00]" xfId="941"/>
    <cellStyle name="Percent [00] 2" xfId="942"/>
    <cellStyle name="Percent [00] 3" xfId="943"/>
    <cellStyle name="Percent [00] 4" xfId="944"/>
    <cellStyle name="Percent [2]" xfId="945"/>
    <cellStyle name="Percent [2] 2" xfId="946"/>
    <cellStyle name="Percent [2] 3" xfId="947"/>
    <cellStyle name="Percent [2] 4" xfId="948"/>
    <cellStyle name="Percent 1" xfId="949"/>
    <cellStyle name="Percent 2" xfId="950"/>
    <cellStyle name="Percent_Account Detail" xfId="951"/>
    <cellStyle name="Pevné texty v krycím listu" xfId="544"/>
    <cellStyle name="písmo DEM ceník" xfId="545"/>
    <cellStyle name="písmo DEM ceník 2" xfId="1327"/>
    <cellStyle name="podkapitola" xfId="952"/>
    <cellStyle name="Podnadpis" xfId="546"/>
    <cellStyle name="Podnadpis 2" xfId="953"/>
    <cellStyle name="Podnadpis 2 2" xfId="1432"/>
    <cellStyle name="polozka" xfId="954"/>
    <cellStyle name="polozka 2" xfId="1433"/>
    <cellStyle name="Popis" xfId="955"/>
    <cellStyle name="popis polozky" xfId="956"/>
    <cellStyle name="Poznámka 2" xfId="547"/>
    <cellStyle name="Poznámka 2 2" xfId="548"/>
    <cellStyle name="Poznámka 2 2 2" xfId="1328"/>
    <cellStyle name="Poznámka 2 3" xfId="549"/>
    <cellStyle name="Poznámka 2 3 2" xfId="1329"/>
    <cellStyle name="Poznámka 2 4" xfId="550"/>
    <cellStyle name="Poznámka 2 4 2" xfId="1330"/>
    <cellStyle name="Poznámka 3" xfId="551"/>
    <cellStyle name="Poznámka 3 2" xfId="552"/>
    <cellStyle name="Poznámka 3 2 2" xfId="1331"/>
    <cellStyle name="Poznámka 3 3" xfId="553"/>
    <cellStyle name="Poznámka 3 3 2" xfId="1332"/>
    <cellStyle name="Poznámka 3 4" xfId="554"/>
    <cellStyle name="Poznámka 3 4 2" xfId="1333"/>
    <cellStyle name="Poznámka 4" xfId="555"/>
    <cellStyle name="Poznámka 4 2" xfId="556"/>
    <cellStyle name="Poznámka 4 2 2" xfId="1334"/>
    <cellStyle name="Poznámka 4 3" xfId="557"/>
    <cellStyle name="Poznámka 4 3 2" xfId="1335"/>
    <cellStyle name="Poznámka 4 4" xfId="558"/>
    <cellStyle name="Poznámka 4 4 2" xfId="1336"/>
    <cellStyle name="Prefilled" xfId="957"/>
    <cellStyle name="PrePop Currency (0)" xfId="958"/>
    <cellStyle name="PrePop Currency (2)" xfId="959"/>
    <cellStyle name="PrePop Units (0)" xfId="960"/>
    <cellStyle name="PrePop Units (1)" xfId="961"/>
    <cellStyle name="PrePop Units (2)" xfId="962"/>
    <cellStyle name="Propojená buňka 2" xfId="559"/>
    <cellStyle name="Propojená buňka 3" xfId="560"/>
    <cellStyle name="Propojená buňka 4" xfId="561"/>
    <cellStyle name="R_price" xfId="963"/>
    <cellStyle name="R_type" xfId="964"/>
    <cellStyle name="RekapCisloOdd" xfId="562"/>
    <cellStyle name="RekapNazOdd" xfId="563"/>
    <cellStyle name="RekapOddiluSoucet" xfId="564"/>
    <cellStyle name="RekapTonaz" xfId="565"/>
    <cellStyle name="Shaded" xfId="965"/>
    <cellStyle name="Shaded 2" xfId="1434"/>
    <cellStyle name="SKP" xfId="966"/>
    <cellStyle name="Skupina" xfId="967"/>
    <cellStyle name="Skupina 2" xfId="1435"/>
    <cellStyle name="snizeni" xfId="968"/>
    <cellStyle name="snizeni 2" xfId="1436"/>
    <cellStyle name="Specifikace" xfId="566"/>
    <cellStyle name="Specifikace 2" xfId="567"/>
    <cellStyle name="Specifikace 2 2" xfId="1337"/>
    <cellStyle name="Specifikace 3" xfId="568"/>
    <cellStyle name="Specifikace 3 2" xfId="1338"/>
    <cellStyle name="Specifikace 4" xfId="569"/>
    <cellStyle name="Specifikace 4 2" xfId="1339"/>
    <cellStyle name="Správně 2" xfId="570"/>
    <cellStyle name="Správně 2 2" xfId="969"/>
    <cellStyle name="Správně 3" xfId="571"/>
    <cellStyle name="Správně 4" xfId="572"/>
    <cellStyle name="Standaard_Blad1_3" xfId="970"/>
    <cellStyle name="Standard_aktuell" xfId="573"/>
    <cellStyle name="standardní-Courier12" xfId="574"/>
    <cellStyle name="standardní-podtržený" xfId="575"/>
    <cellStyle name="standardní-podtržený-šikmý" xfId="576"/>
    <cellStyle name="standardní-tučně" xfId="577"/>
    <cellStyle name="standard-podtr" xfId="578"/>
    <cellStyle name="standard-podtr/tučně" xfId="579"/>
    <cellStyle name="Stín+tučně" xfId="580"/>
    <cellStyle name="Stín+tučně 2" xfId="1340"/>
    <cellStyle name="Stín+tučně 3" xfId="1808"/>
    <cellStyle name="Stín+tučně+velké písmo" xfId="581"/>
    <cellStyle name="Stín+tučně+velké písmo 2" xfId="1809"/>
    <cellStyle name="Styl 1" xfId="2"/>
    <cellStyle name="Styl 1 2" xfId="582"/>
    <cellStyle name="Styl 1 3" xfId="583"/>
    <cellStyle name="Styl 1 4" xfId="584"/>
    <cellStyle name="Styl 1 5" xfId="1810"/>
    <cellStyle name="Styl 1_J5_E_D.4a.04_ROZP" xfId="585"/>
    <cellStyle name="subhead" xfId="971"/>
    <cellStyle name="Sum" xfId="972"/>
    <cellStyle name="Sum %of HV" xfId="973"/>
    <cellStyle name="tabulka cenník" xfId="974"/>
    <cellStyle name="text" xfId="586"/>
    <cellStyle name="Text Indent A" xfId="975"/>
    <cellStyle name="Text Indent B" xfId="976"/>
    <cellStyle name="Text Indent B 2" xfId="977"/>
    <cellStyle name="Text Indent B 3" xfId="978"/>
    <cellStyle name="Text Indent B 4" xfId="979"/>
    <cellStyle name="Text Indent C" xfId="980"/>
    <cellStyle name="Text Indent C 2" xfId="981"/>
    <cellStyle name="Text Indent C 3" xfId="982"/>
    <cellStyle name="Text Indent C 4" xfId="983"/>
    <cellStyle name="Text upozornění 2" xfId="587"/>
    <cellStyle name="Text upozornění 3" xfId="588"/>
    <cellStyle name="Text upozornění 4" xfId="589"/>
    <cellStyle name="Text v krycím listu" xfId="590"/>
    <cellStyle name="Thousands (0)" xfId="984"/>
    <cellStyle name="Thousands (0) 2" xfId="1438"/>
    <cellStyle name="Thousands (1)" xfId="985"/>
    <cellStyle name="Thousands (1) 2" xfId="1439"/>
    <cellStyle name="time" xfId="986"/>
    <cellStyle name="Total" xfId="987"/>
    <cellStyle name="Total 2" xfId="1440"/>
    <cellStyle name="Tučně" xfId="591"/>
    <cellStyle name="Tučně 2" xfId="1341"/>
    <cellStyle name="Tučně 3" xfId="1811"/>
    <cellStyle name="TYP ŘÁDKU_2" xfId="592"/>
    <cellStyle name="Underline 2" xfId="988"/>
    <cellStyle name="Vstup 2" xfId="593"/>
    <cellStyle name="Vstup 2 2" xfId="989"/>
    <cellStyle name="Vstup 3" xfId="594"/>
    <cellStyle name="Vstup 4" xfId="595"/>
    <cellStyle name="Výpočet 2" xfId="596"/>
    <cellStyle name="Výpočet 2 2" xfId="990"/>
    <cellStyle name="Výpočet 3" xfId="597"/>
    <cellStyle name="Výpočet 4" xfId="598"/>
    <cellStyle name="výprodej" xfId="991"/>
    <cellStyle name="Výstup 2" xfId="599"/>
    <cellStyle name="Výstup 2 2" xfId="992"/>
    <cellStyle name="Výstup 3" xfId="600"/>
    <cellStyle name="Výstup 4" xfId="601"/>
    <cellStyle name="Vysvětlující text 2" xfId="602"/>
    <cellStyle name="Vysvětlující text 3" xfId="603"/>
    <cellStyle name="Vysvětlující text 4" xfId="604"/>
    <cellStyle name="Währung [0]_Tabelle1" xfId="605"/>
    <cellStyle name="Währung_Tabelle1" xfId="606"/>
    <cellStyle name="Walutowy [0]_laroux" xfId="607"/>
    <cellStyle name="Walutowy_laroux" xfId="608"/>
    <cellStyle name="Year" xfId="993"/>
    <cellStyle name="základní" xfId="609"/>
    <cellStyle name="základní 2" xfId="994"/>
    <cellStyle name="základní 2 2" xfId="1441"/>
    <cellStyle name="základní 3" xfId="995"/>
    <cellStyle name="základní 3 2" xfId="1442"/>
    <cellStyle name="základní 4" xfId="996"/>
    <cellStyle name="základní 4 2" xfId="1443"/>
    <cellStyle name="základní 5" xfId="1342"/>
    <cellStyle name="základní 6" xfId="1812"/>
    <cellStyle name="Zboží" xfId="997"/>
    <cellStyle name="Zvýraznění 1 2" xfId="610"/>
    <cellStyle name="Zvýraznění 1 2 2" xfId="998"/>
    <cellStyle name="Zvýraznění 1 3" xfId="611"/>
    <cellStyle name="Zvýraznění 1 4" xfId="612"/>
    <cellStyle name="Zvýraznění 2 2" xfId="613"/>
    <cellStyle name="Zvýraznění 2 2 2" xfId="999"/>
    <cellStyle name="Zvýraznění 2 3" xfId="614"/>
    <cellStyle name="Zvýraznění 2 4" xfId="615"/>
    <cellStyle name="Zvýraznění 3 2" xfId="616"/>
    <cellStyle name="Zvýraznění 3 2 2" xfId="1000"/>
    <cellStyle name="Zvýraznění 3 3" xfId="617"/>
    <cellStyle name="Zvýraznění 3 4" xfId="618"/>
    <cellStyle name="Zvýraznění 4 2" xfId="619"/>
    <cellStyle name="Zvýraznění 4 2 2" xfId="1001"/>
    <cellStyle name="Zvýraznění 4 3" xfId="620"/>
    <cellStyle name="Zvýraznění 4 4" xfId="621"/>
    <cellStyle name="Zvýraznění 5 2" xfId="622"/>
    <cellStyle name="Zvýraznění 5 2 2" xfId="1002"/>
    <cellStyle name="Zvýraznění 5 3" xfId="623"/>
    <cellStyle name="Zvýraznění 5 4" xfId="624"/>
    <cellStyle name="Zvýraznění 6 2" xfId="625"/>
    <cellStyle name="Zvýraznění 6 2 2" xfId="1003"/>
    <cellStyle name="Zvýraznění 6 3" xfId="626"/>
    <cellStyle name="Zvýraznění 6 4" xfId="627"/>
    <cellStyle name="千位[0]_laroux" xfId="1004"/>
    <cellStyle name="千位_laroux" xfId="1005"/>
    <cellStyle name="千分位[0]_laroux" xfId="1006"/>
    <cellStyle name="千分位_laroux" xfId="1007"/>
    <cellStyle name="常规_~0053317" xfId="1008"/>
    <cellStyle name="普通_laroux" xfId="100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14</xdr:row>
      <xdr:rowOff>0</xdr:rowOff>
    </xdr:from>
    <xdr:to>
      <xdr:col>3</xdr:col>
      <xdr:colOff>76200</xdr:colOff>
      <xdr:row>14</xdr:row>
      <xdr:rowOff>199572</xdr:rowOff>
    </xdr:to>
    <xdr:sp macro="" textlink="">
      <xdr:nvSpPr>
        <xdr:cNvPr id="2" name="Text Box 686">
          <a:extLst>
            <a:ext uri="{FF2B5EF4-FFF2-40B4-BE49-F238E27FC236}">
              <a16:creationId xmlns="" xmlns:a16="http://schemas.microsoft.com/office/drawing/2014/main" id="{35E84534-24FB-4938-881B-625529E88D41}"/>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3" name="Text Box 687">
          <a:extLst>
            <a:ext uri="{FF2B5EF4-FFF2-40B4-BE49-F238E27FC236}">
              <a16:creationId xmlns="" xmlns:a16="http://schemas.microsoft.com/office/drawing/2014/main" id="{5093B29B-49C9-4B46-98F7-69FC4B561D45}"/>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4" name="Text Box 688">
          <a:extLst>
            <a:ext uri="{FF2B5EF4-FFF2-40B4-BE49-F238E27FC236}">
              <a16:creationId xmlns="" xmlns:a16="http://schemas.microsoft.com/office/drawing/2014/main" id="{CE5A6A6C-EDD7-4602-ABE6-2A71DCE7180D}"/>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5" name="Text Box 689">
          <a:extLst>
            <a:ext uri="{FF2B5EF4-FFF2-40B4-BE49-F238E27FC236}">
              <a16:creationId xmlns="" xmlns:a16="http://schemas.microsoft.com/office/drawing/2014/main" id="{53BBA30C-4F12-410B-B543-BD2B85D96DB9}"/>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6" name="Text Box 690">
          <a:extLst>
            <a:ext uri="{FF2B5EF4-FFF2-40B4-BE49-F238E27FC236}">
              <a16:creationId xmlns="" xmlns:a16="http://schemas.microsoft.com/office/drawing/2014/main" id="{4E990002-9F97-4028-B7BD-666650717A9C}"/>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7" name="Text Box 691">
          <a:extLst>
            <a:ext uri="{FF2B5EF4-FFF2-40B4-BE49-F238E27FC236}">
              <a16:creationId xmlns="" xmlns:a16="http://schemas.microsoft.com/office/drawing/2014/main" id="{3A2791EC-B561-4436-8E8C-0064488BC071}"/>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8" name="Text Box 692">
          <a:extLst>
            <a:ext uri="{FF2B5EF4-FFF2-40B4-BE49-F238E27FC236}">
              <a16:creationId xmlns="" xmlns:a16="http://schemas.microsoft.com/office/drawing/2014/main" id="{0D6079FD-CEB7-4761-84C0-8292E32607A1}"/>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9" name="Text Box 693">
          <a:extLst>
            <a:ext uri="{FF2B5EF4-FFF2-40B4-BE49-F238E27FC236}">
              <a16:creationId xmlns="" xmlns:a16="http://schemas.microsoft.com/office/drawing/2014/main" id="{A5433CA5-48E9-42B5-8EA7-54B1B7D7F3FE}"/>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0" name="Text Box 694">
          <a:extLst>
            <a:ext uri="{FF2B5EF4-FFF2-40B4-BE49-F238E27FC236}">
              <a16:creationId xmlns="" xmlns:a16="http://schemas.microsoft.com/office/drawing/2014/main" id="{F6116ED3-9EB9-47E9-A7DB-42E79BB69C6B}"/>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1" name="Text Box 695">
          <a:extLst>
            <a:ext uri="{FF2B5EF4-FFF2-40B4-BE49-F238E27FC236}">
              <a16:creationId xmlns="" xmlns:a16="http://schemas.microsoft.com/office/drawing/2014/main" id="{201F9358-0A2D-4B8D-AE4C-4C2ACF6AF125}"/>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2" name="Text Box 696">
          <a:extLst>
            <a:ext uri="{FF2B5EF4-FFF2-40B4-BE49-F238E27FC236}">
              <a16:creationId xmlns="" xmlns:a16="http://schemas.microsoft.com/office/drawing/2014/main" id="{9A349177-92CD-452E-A6CA-67963C2E7AAA}"/>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3" name="Text Box 697">
          <a:extLst>
            <a:ext uri="{FF2B5EF4-FFF2-40B4-BE49-F238E27FC236}">
              <a16:creationId xmlns="" xmlns:a16="http://schemas.microsoft.com/office/drawing/2014/main" id="{1A7AF548-DA7A-47FE-A43F-953AFD81E7AA}"/>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4" name="Text Box 698">
          <a:extLst>
            <a:ext uri="{FF2B5EF4-FFF2-40B4-BE49-F238E27FC236}">
              <a16:creationId xmlns="" xmlns:a16="http://schemas.microsoft.com/office/drawing/2014/main" id="{7C5E3106-2C3D-4EA7-8BFA-D99DEC1AFB3A}"/>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5" name="Text Box 699">
          <a:extLst>
            <a:ext uri="{FF2B5EF4-FFF2-40B4-BE49-F238E27FC236}">
              <a16:creationId xmlns="" xmlns:a16="http://schemas.microsoft.com/office/drawing/2014/main" id="{494DC573-2A14-499B-8C68-1BC0E648DD08}"/>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6" name="Text Box 700">
          <a:extLst>
            <a:ext uri="{FF2B5EF4-FFF2-40B4-BE49-F238E27FC236}">
              <a16:creationId xmlns="" xmlns:a16="http://schemas.microsoft.com/office/drawing/2014/main" id="{90DDB7A8-2D77-44F4-86E2-482C3D0E6B96}"/>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7" name="Text Box 701">
          <a:extLst>
            <a:ext uri="{FF2B5EF4-FFF2-40B4-BE49-F238E27FC236}">
              <a16:creationId xmlns="" xmlns:a16="http://schemas.microsoft.com/office/drawing/2014/main" id="{DFEBF8D6-5ADC-4F8D-B350-C8EE6C9ED496}"/>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8" name="Text Box 702">
          <a:extLst>
            <a:ext uri="{FF2B5EF4-FFF2-40B4-BE49-F238E27FC236}">
              <a16:creationId xmlns="" xmlns:a16="http://schemas.microsoft.com/office/drawing/2014/main" id="{CCB7EF2B-E672-43A3-A4EB-C716FD8ED681}"/>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9" name="Text Box 703">
          <a:extLst>
            <a:ext uri="{FF2B5EF4-FFF2-40B4-BE49-F238E27FC236}">
              <a16:creationId xmlns="" xmlns:a16="http://schemas.microsoft.com/office/drawing/2014/main" id="{962B3B6C-4E2A-4536-9710-F62A17EB7B64}"/>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20" name="Text Box 704">
          <a:extLst>
            <a:ext uri="{FF2B5EF4-FFF2-40B4-BE49-F238E27FC236}">
              <a16:creationId xmlns="" xmlns:a16="http://schemas.microsoft.com/office/drawing/2014/main" id="{1D880769-186E-46CF-B870-825E62EB24DB}"/>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21" name="Text Box 705">
          <a:extLst>
            <a:ext uri="{FF2B5EF4-FFF2-40B4-BE49-F238E27FC236}">
              <a16:creationId xmlns="" xmlns:a16="http://schemas.microsoft.com/office/drawing/2014/main" id="{FBFEDAEE-5112-4E75-BE2E-A9B20290784A}"/>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22" name="Text Box 706">
          <a:extLst>
            <a:ext uri="{FF2B5EF4-FFF2-40B4-BE49-F238E27FC236}">
              <a16:creationId xmlns="" xmlns:a16="http://schemas.microsoft.com/office/drawing/2014/main" id="{E2F08FDD-A1F3-42A2-84D7-7F7DF4A9CB08}"/>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23" name="Text Box 707">
          <a:extLst>
            <a:ext uri="{FF2B5EF4-FFF2-40B4-BE49-F238E27FC236}">
              <a16:creationId xmlns="" xmlns:a16="http://schemas.microsoft.com/office/drawing/2014/main" id="{68B15F9C-4DA4-46AA-A21F-C7D7FA79E892}"/>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24" name="Text Box 708">
          <a:extLst>
            <a:ext uri="{FF2B5EF4-FFF2-40B4-BE49-F238E27FC236}">
              <a16:creationId xmlns="" xmlns:a16="http://schemas.microsoft.com/office/drawing/2014/main" id="{BBE3EB19-885A-4B8C-A436-98C489CA1CD3}"/>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25" name="Text Box 709">
          <a:extLst>
            <a:ext uri="{FF2B5EF4-FFF2-40B4-BE49-F238E27FC236}">
              <a16:creationId xmlns="" xmlns:a16="http://schemas.microsoft.com/office/drawing/2014/main" id="{C3DD25EB-C584-46C0-A5A2-E47B9DB30367}"/>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26" name="Text Box 710">
          <a:extLst>
            <a:ext uri="{FF2B5EF4-FFF2-40B4-BE49-F238E27FC236}">
              <a16:creationId xmlns="" xmlns:a16="http://schemas.microsoft.com/office/drawing/2014/main" id="{7F3C6144-EDC1-487F-B816-973C2F0DDE43}"/>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27" name="Text Box 711">
          <a:extLst>
            <a:ext uri="{FF2B5EF4-FFF2-40B4-BE49-F238E27FC236}">
              <a16:creationId xmlns="" xmlns:a16="http://schemas.microsoft.com/office/drawing/2014/main" id="{B459CA70-3947-4ED4-8D4E-FD1C93EE9536}"/>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28" name="Text Box 712">
          <a:extLst>
            <a:ext uri="{FF2B5EF4-FFF2-40B4-BE49-F238E27FC236}">
              <a16:creationId xmlns="" xmlns:a16="http://schemas.microsoft.com/office/drawing/2014/main" id="{CC403D83-C50D-4A1E-ACC2-1907631070DA}"/>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29" name="Text Box 713">
          <a:extLst>
            <a:ext uri="{FF2B5EF4-FFF2-40B4-BE49-F238E27FC236}">
              <a16:creationId xmlns="" xmlns:a16="http://schemas.microsoft.com/office/drawing/2014/main" id="{D7CFF5E6-E1CF-46FB-81A0-7F9AA6204CE9}"/>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30" name="Text Box 714">
          <a:extLst>
            <a:ext uri="{FF2B5EF4-FFF2-40B4-BE49-F238E27FC236}">
              <a16:creationId xmlns="" xmlns:a16="http://schemas.microsoft.com/office/drawing/2014/main" id="{41D2910D-7955-4673-8800-B83A270431B6}"/>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31" name="Text Box 715">
          <a:extLst>
            <a:ext uri="{FF2B5EF4-FFF2-40B4-BE49-F238E27FC236}">
              <a16:creationId xmlns="" xmlns:a16="http://schemas.microsoft.com/office/drawing/2014/main" id="{060CD379-3A66-4188-AFB4-24CE7D28C3B7}"/>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32" name="Text Box 716">
          <a:extLst>
            <a:ext uri="{FF2B5EF4-FFF2-40B4-BE49-F238E27FC236}">
              <a16:creationId xmlns="" xmlns:a16="http://schemas.microsoft.com/office/drawing/2014/main" id="{8393D346-3451-4D03-9222-15170435245A}"/>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33" name="Text Box 717">
          <a:extLst>
            <a:ext uri="{FF2B5EF4-FFF2-40B4-BE49-F238E27FC236}">
              <a16:creationId xmlns="" xmlns:a16="http://schemas.microsoft.com/office/drawing/2014/main" id="{CF864395-9495-42ED-BE74-7611B9B0B706}"/>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34" name="Text Box 718">
          <a:extLst>
            <a:ext uri="{FF2B5EF4-FFF2-40B4-BE49-F238E27FC236}">
              <a16:creationId xmlns="" xmlns:a16="http://schemas.microsoft.com/office/drawing/2014/main" id="{C4582497-9129-4B62-BDC8-F64DE436ED59}"/>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35" name="Text Box 719">
          <a:extLst>
            <a:ext uri="{FF2B5EF4-FFF2-40B4-BE49-F238E27FC236}">
              <a16:creationId xmlns="" xmlns:a16="http://schemas.microsoft.com/office/drawing/2014/main" id="{3DE70537-568A-4C27-B93C-F706461D275F}"/>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36" name="Text Box 720">
          <a:extLst>
            <a:ext uri="{FF2B5EF4-FFF2-40B4-BE49-F238E27FC236}">
              <a16:creationId xmlns="" xmlns:a16="http://schemas.microsoft.com/office/drawing/2014/main" id="{1F7BDC08-073E-4BC6-AA0B-3098BA0DDFDE}"/>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37" name="Text Box 721">
          <a:extLst>
            <a:ext uri="{FF2B5EF4-FFF2-40B4-BE49-F238E27FC236}">
              <a16:creationId xmlns="" xmlns:a16="http://schemas.microsoft.com/office/drawing/2014/main" id="{3B1E560D-2825-4097-9EC1-D0C25CE114B4}"/>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38" name="Text Box 722">
          <a:extLst>
            <a:ext uri="{FF2B5EF4-FFF2-40B4-BE49-F238E27FC236}">
              <a16:creationId xmlns="" xmlns:a16="http://schemas.microsoft.com/office/drawing/2014/main" id="{A6E22AEB-0D23-44DC-9C64-F266CEC0A674}"/>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39" name="Text Box 723">
          <a:extLst>
            <a:ext uri="{FF2B5EF4-FFF2-40B4-BE49-F238E27FC236}">
              <a16:creationId xmlns="" xmlns:a16="http://schemas.microsoft.com/office/drawing/2014/main" id="{CD5F973F-7040-465E-9C0E-30B1CDA08F33}"/>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40" name="Text Box 724">
          <a:extLst>
            <a:ext uri="{FF2B5EF4-FFF2-40B4-BE49-F238E27FC236}">
              <a16:creationId xmlns="" xmlns:a16="http://schemas.microsoft.com/office/drawing/2014/main" id="{A2C1E5AC-F1F5-4D66-9147-8DAFFD8B3A2F}"/>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41" name="Text Box 725">
          <a:extLst>
            <a:ext uri="{FF2B5EF4-FFF2-40B4-BE49-F238E27FC236}">
              <a16:creationId xmlns="" xmlns:a16="http://schemas.microsoft.com/office/drawing/2014/main" id="{10EDEEE6-90CE-4CFF-9207-D2826DCEA394}"/>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42" name="Text Box 726">
          <a:extLst>
            <a:ext uri="{FF2B5EF4-FFF2-40B4-BE49-F238E27FC236}">
              <a16:creationId xmlns="" xmlns:a16="http://schemas.microsoft.com/office/drawing/2014/main" id="{EC1885D9-6B4C-4539-B402-98DC6C87FE41}"/>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43" name="Text Box 727">
          <a:extLst>
            <a:ext uri="{FF2B5EF4-FFF2-40B4-BE49-F238E27FC236}">
              <a16:creationId xmlns="" xmlns:a16="http://schemas.microsoft.com/office/drawing/2014/main" id="{17869491-EFE9-49FB-A8B6-9A1B9FED9E91}"/>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44" name="Text Box 728">
          <a:extLst>
            <a:ext uri="{FF2B5EF4-FFF2-40B4-BE49-F238E27FC236}">
              <a16:creationId xmlns="" xmlns:a16="http://schemas.microsoft.com/office/drawing/2014/main" id="{F2E447D2-9903-40D2-8BE8-E3EE8E477686}"/>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45" name="Text Box 729">
          <a:extLst>
            <a:ext uri="{FF2B5EF4-FFF2-40B4-BE49-F238E27FC236}">
              <a16:creationId xmlns="" xmlns:a16="http://schemas.microsoft.com/office/drawing/2014/main" id="{5F249F9F-63A7-40A4-8303-2EE34244FB60}"/>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46" name="Text Box 730">
          <a:extLst>
            <a:ext uri="{FF2B5EF4-FFF2-40B4-BE49-F238E27FC236}">
              <a16:creationId xmlns="" xmlns:a16="http://schemas.microsoft.com/office/drawing/2014/main" id="{B395FCFC-E9CB-4945-8ED1-A5C6E760FCC3}"/>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47" name="Text Box 731">
          <a:extLst>
            <a:ext uri="{FF2B5EF4-FFF2-40B4-BE49-F238E27FC236}">
              <a16:creationId xmlns="" xmlns:a16="http://schemas.microsoft.com/office/drawing/2014/main" id="{81416AC2-FC8C-4BC4-899F-A00925566E90}"/>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48" name="Text Box 732">
          <a:extLst>
            <a:ext uri="{FF2B5EF4-FFF2-40B4-BE49-F238E27FC236}">
              <a16:creationId xmlns="" xmlns:a16="http://schemas.microsoft.com/office/drawing/2014/main" id="{C7281A95-86F2-41B9-885C-BC56EBCCD77F}"/>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49" name="Text Box 733">
          <a:extLst>
            <a:ext uri="{FF2B5EF4-FFF2-40B4-BE49-F238E27FC236}">
              <a16:creationId xmlns="" xmlns:a16="http://schemas.microsoft.com/office/drawing/2014/main" id="{7AB5FB6F-7879-4B4E-9B49-6CA08893F044}"/>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50" name="Text Box 734">
          <a:extLst>
            <a:ext uri="{FF2B5EF4-FFF2-40B4-BE49-F238E27FC236}">
              <a16:creationId xmlns="" xmlns:a16="http://schemas.microsoft.com/office/drawing/2014/main" id="{57CC46CC-8E26-4EA1-8BF8-2FEA0E41545C}"/>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51" name="Text Box 735">
          <a:extLst>
            <a:ext uri="{FF2B5EF4-FFF2-40B4-BE49-F238E27FC236}">
              <a16:creationId xmlns="" xmlns:a16="http://schemas.microsoft.com/office/drawing/2014/main" id="{6D3C26B6-60D0-47C1-B538-44B1520866F7}"/>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52" name="Text Box 736">
          <a:extLst>
            <a:ext uri="{FF2B5EF4-FFF2-40B4-BE49-F238E27FC236}">
              <a16:creationId xmlns="" xmlns:a16="http://schemas.microsoft.com/office/drawing/2014/main" id="{B465675D-FFA5-487F-847B-5248E97CF17A}"/>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53" name="Text Box 737">
          <a:extLst>
            <a:ext uri="{FF2B5EF4-FFF2-40B4-BE49-F238E27FC236}">
              <a16:creationId xmlns="" xmlns:a16="http://schemas.microsoft.com/office/drawing/2014/main" id="{325E045F-0C8C-4105-880C-40C1FA27F60D}"/>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54" name="Text Box 738">
          <a:extLst>
            <a:ext uri="{FF2B5EF4-FFF2-40B4-BE49-F238E27FC236}">
              <a16:creationId xmlns="" xmlns:a16="http://schemas.microsoft.com/office/drawing/2014/main" id="{ED0F7D3E-22A1-41D7-A054-7099FB09E117}"/>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55" name="Text Box 874">
          <a:extLst>
            <a:ext uri="{FF2B5EF4-FFF2-40B4-BE49-F238E27FC236}">
              <a16:creationId xmlns="" xmlns:a16="http://schemas.microsoft.com/office/drawing/2014/main" id="{18DE415F-871E-4420-BD4F-E4A741541D81}"/>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56" name="Text Box 875">
          <a:extLst>
            <a:ext uri="{FF2B5EF4-FFF2-40B4-BE49-F238E27FC236}">
              <a16:creationId xmlns="" xmlns:a16="http://schemas.microsoft.com/office/drawing/2014/main" id="{297D2B10-2F06-4DF4-9EF9-22D11FB164FD}"/>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57" name="Text Box 876">
          <a:extLst>
            <a:ext uri="{FF2B5EF4-FFF2-40B4-BE49-F238E27FC236}">
              <a16:creationId xmlns="" xmlns:a16="http://schemas.microsoft.com/office/drawing/2014/main" id="{BF7597D6-5A66-4E80-BF79-016C9185EEAF}"/>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58" name="Text Box 877">
          <a:extLst>
            <a:ext uri="{FF2B5EF4-FFF2-40B4-BE49-F238E27FC236}">
              <a16:creationId xmlns="" xmlns:a16="http://schemas.microsoft.com/office/drawing/2014/main" id="{5B6BF051-916F-4E72-A524-574672E1C07C}"/>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59" name="Text Box 878">
          <a:extLst>
            <a:ext uri="{FF2B5EF4-FFF2-40B4-BE49-F238E27FC236}">
              <a16:creationId xmlns="" xmlns:a16="http://schemas.microsoft.com/office/drawing/2014/main" id="{F3781DBB-499B-445C-9BAB-8B9CDD792126}"/>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60" name="Text Box 879">
          <a:extLst>
            <a:ext uri="{FF2B5EF4-FFF2-40B4-BE49-F238E27FC236}">
              <a16:creationId xmlns="" xmlns:a16="http://schemas.microsoft.com/office/drawing/2014/main" id="{7AA8D806-7E7D-47B9-9EE6-35EC1BC2A82E}"/>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61" name="Text Box 880">
          <a:extLst>
            <a:ext uri="{FF2B5EF4-FFF2-40B4-BE49-F238E27FC236}">
              <a16:creationId xmlns="" xmlns:a16="http://schemas.microsoft.com/office/drawing/2014/main" id="{8F8C6AF5-7425-4E03-89EC-47E15051B1FB}"/>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62" name="Text Box 881">
          <a:extLst>
            <a:ext uri="{FF2B5EF4-FFF2-40B4-BE49-F238E27FC236}">
              <a16:creationId xmlns="" xmlns:a16="http://schemas.microsoft.com/office/drawing/2014/main" id="{FBA9DCDD-2F27-4017-9836-92C1926723B4}"/>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63" name="Text Box 882">
          <a:extLst>
            <a:ext uri="{FF2B5EF4-FFF2-40B4-BE49-F238E27FC236}">
              <a16:creationId xmlns="" xmlns:a16="http://schemas.microsoft.com/office/drawing/2014/main" id="{5F0AC96A-FD69-4BD5-9C10-56432988BC37}"/>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64" name="Text Box 883">
          <a:extLst>
            <a:ext uri="{FF2B5EF4-FFF2-40B4-BE49-F238E27FC236}">
              <a16:creationId xmlns="" xmlns:a16="http://schemas.microsoft.com/office/drawing/2014/main" id="{31D15C64-5ADF-418B-9FFA-26B82FFA6D7B}"/>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65" name="Text Box 884">
          <a:extLst>
            <a:ext uri="{FF2B5EF4-FFF2-40B4-BE49-F238E27FC236}">
              <a16:creationId xmlns="" xmlns:a16="http://schemas.microsoft.com/office/drawing/2014/main" id="{9F9B14D8-2AE1-4C25-874E-AAE85B0584D0}"/>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66" name="Text Box 885">
          <a:extLst>
            <a:ext uri="{FF2B5EF4-FFF2-40B4-BE49-F238E27FC236}">
              <a16:creationId xmlns="" xmlns:a16="http://schemas.microsoft.com/office/drawing/2014/main" id="{10D48275-2CBB-47FF-B445-23A3B27AD63A}"/>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67" name="Text Box 886">
          <a:extLst>
            <a:ext uri="{FF2B5EF4-FFF2-40B4-BE49-F238E27FC236}">
              <a16:creationId xmlns="" xmlns:a16="http://schemas.microsoft.com/office/drawing/2014/main" id="{879E04C3-ADD3-4E59-80EE-D49FC0DCA0A5}"/>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68" name="Text Box 887">
          <a:extLst>
            <a:ext uri="{FF2B5EF4-FFF2-40B4-BE49-F238E27FC236}">
              <a16:creationId xmlns="" xmlns:a16="http://schemas.microsoft.com/office/drawing/2014/main" id="{1D4035F2-EB6C-45D0-B0ED-468E3716BC3D}"/>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69" name="Text Box 888">
          <a:extLst>
            <a:ext uri="{FF2B5EF4-FFF2-40B4-BE49-F238E27FC236}">
              <a16:creationId xmlns="" xmlns:a16="http://schemas.microsoft.com/office/drawing/2014/main" id="{A39724F2-7FDC-48E8-99E0-D2F0147831A9}"/>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70" name="Text Box 889">
          <a:extLst>
            <a:ext uri="{FF2B5EF4-FFF2-40B4-BE49-F238E27FC236}">
              <a16:creationId xmlns="" xmlns:a16="http://schemas.microsoft.com/office/drawing/2014/main" id="{B67B33A8-32DA-4A10-BAA9-4147C98CCFDD}"/>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71" name="Text Box 890">
          <a:extLst>
            <a:ext uri="{FF2B5EF4-FFF2-40B4-BE49-F238E27FC236}">
              <a16:creationId xmlns="" xmlns:a16="http://schemas.microsoft.com/office/drawing/2014/main" id="{ABCAA477-0BD3-4A8D-AFCD-BA445BCC6EFB}"/>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72" name="Text Box 891">
          <a:extLst>
            <a:ext uri="{FF2B5EF4-FFF2-40B4-BE49-F238E27FC236}">
              <a16:creationId xmlns="" xmlns:a16="http://schemas.microsoft.com/office/drawing/2014/main" id="{91885606-6505-4F13-A9E3-033CA381BF81}"/>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73" name="Text Box 892">
          <a:extLst>
            <a:ext uri="{FF2B5EF4-FFF2-40B4-BE49-F238E27FC236}">
              <a16:creationId xmlns="" xmlns:a16="http://schemas.microsoft.com/office/drawing/2014/main" id="{C2AF8F28-43C2-4DAA-B900-608B62EAA22C}"/>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74" name="Text Box 893">
          <a:extLst>
            <a:ext uri="{FF2B5EF4-FFF2-40B4-BE49-F238E27FC236}">
              <a16:creationId xmlns="" xmlns:a16="http://schemas.microsoft.com/office/drawing/2014/main" id="{FA214BF4-2C10-45BA-96C9-0AE7710D5533}"/>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75" name="Text Box 894">
          <a:extLst>
            <a:ext uri="{FF2B5EF4-FFF2-40B4-BE49-F238E27FC236}">
              <a16:creationId xmlns="" xmlns:a16="http://schemas.microsoft.com/office/drawing/2014/main" id="{4CCCBC32-C941-49D7-A499-FF7D9680570E}"/>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76" name="Text Box 895">
          <a:extLst>
            <a:ext uri="{FF2B5EF4-FFF2-40B4-BE49-F238E27FC236}">
              <a16:creationId xmlns="" xmlns:a16="http://schemas.microsoft.com/office/drawing/2014/main" id="{0826D477-AD51-4252-9C7F-CF4A903321EA}"/>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77" name="Text Box 896">
          <a:extLst>
            <a:ext uri="{FF2B5EF4-FFF2-40B4-BE49-F238E27FC236}">
              <a16:creationId xmlns="" xmlns:a16="http://schemas.microsoft.com/office/drawing/2014/main" id="{CE8108DF-F643-4262-B51D-E5382A92D020}"/>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78" name="Text Box 897">
          <a:extLst>
            <a:ext uri="{FF2B5EF4-FFF2-40B4-BE49-F238E27FC236}">
              <a16:creationId xmlns="" xmlns:a16="http://schemas.microsoft.com/office/drawing/2014/main" id="{FB9BAA38-A052-444A-97E9-50430DC37F3F}"/>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79" name="Text Box 898">
          <a:extLst>
            <a:ext uri="{FF2B5EF4-FFF2-40B4-BE49-F238E27FC236}">
              <a16:creationId xmlns="" xmlns:a16="http://schemas.microsoft.com/office/drawing/2014/main" id="{6A88AB8E-7441-4CB0-8EBC-BA9563F52C93}"/>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80" name="Text Box 899">
          <a:extLst>
            <a:ext uri="{FF2B5EF4-FFF2-40B4-BE49-F238E27FC236}">
              <a16:creationId xmlns="" xmlns:a16="http://schemas.microsoft.com/office/drawing/2014/main" id="{C203D433-7F73-439B-A07B-697DA7F22175}"/>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81" name="Text Box 900">
          <a:extLst>
            <a:ext uri="{FF2B5EF4-FFF2-40B4-BE49-F238E27FC236}">
              <a16:creationId xmlns="" xmlns:a16="http://schemas.microsoft.com/office/drawing/2014/main" id="{5F75A6B5-FB6C-474D-8899-DCE8A6BBAD99}"/>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82" name="Text Box 901">
          <a:extLst>
            <a:ext uri="{FF2B5EF4-FFF2-40B4-BE49-F238E27FC236}">
              <a16:creationId xmlns="" xmlns:a16="http://schemas.microsoft.com/office/drawing/2014/main" id="{79504A14-C62C-4AAC-B96A-0C0F4B303055}"/>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83" name="Text Box 902">
          <a:extLst>
            <a:ext uri="{FF2B5EF4-FFF2-40B4-BE49-F238E27FC236}">
              <a16:creationId xmlns="" xmlns:a16="http://schemas.microsoft.com/office/drawing/2014/main" id="{4274F63C-1239-4623-99C8-818F30AE881C}"/>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84" name="Text Box 903">
          <a:extLst>
            <a:ext uri="{FF2B5EF4-FFF2-40B4-BE49-F238E27FC236}">
              <a16:creationId xmlns="" xmlns:a16="http://schemas.microsoft.com/office/drawing/2014/main" id="{4EA4475D-F3EC-4762-AA19-762A59BE5560}"/>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85" name="Text Box 904">
          <a:extLst>
            <a:ext uri="{FF2B5EF4-FFF2-40B4-BE49-F238E27FC236}">
              <a16:creationId xmlns="" xmlns:a16="http://schemas.microsoft.com/office/drawing/2014/main" id="{984B663D-294B-43CE-8C24-1778993143C9}"/>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86" name="Text Box 905">
          <a:extLst>
            <a:ext uri="{FF2B5EF4-FFF2-40B4-BE49-F238E27FC236}">
              <a16:creationId xmlns="" xmlns:a16="http://schemas.microsoft.com/office/drawing/2014/main" id="{4F990960-24EF-477A-B48C-FA95C642B3A2}"/>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87" name="Text Box 906">
          <a:extLst>
            <a:ext uri="{FF2B5EF4-FFF2-40B4-BE49-F238E27FC236}">
              <a16:creationId xmlns="" xmlns:a16="http://schemas.microsoft.com/office/drawing/2014/main" id="{D87D18B7-4A2A-4BFB-91FC-2BAB0DA57651}"/>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88" name="Text Box 907">
          <a:extLst>
            <a:ext uri="{FF2B5EF4-FFF2-40B4-BE49-F238E27FC236}">
              <a16:creationId xmlns="" xmlns:a16="http://schemas.microsoft.com/office/drawing/2014/main" id="{1F28EA8F-D672-4AF2-9825-69FE0564287B}"/>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89" name="Text Box 908">
          <a:extLst>
            <a:ext uri="{FF2B5EF4-FFF2-40B4-BE49-F238E27FC236}">
              <a16:creationId xmlns="" xmlns:a16="http://schemas.microsoft.com/office/drawing/2014/main" id="{FA801FA5-1DF7-4765-B9EF-4DBAB0044D03}"/>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90" name="Text Box 909">
          <a:extLst>
            <a:ext uri="{FF2B5EF4-FFF2-40B4-BE49-F238E27FC236}">
              <a16:creationId xmlns="" xmlns:a16="http://schemas.microsoft.com/office/drawing/2014/main" id="{6EFC49B6-2763-4301-958A-CC7A25A48724}"/>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91" name="Text Box 910">
          <a:extLst>
            <a:ext uri="{FF2B5EF4-FFF2-40B4-BE49-F238E27FC236}">
              <a16:creationId xmlns="" xmlns:a16="http://schemas.microsoft.com/office/drawing/2014/main" id="{136E6226-E971-4871-A620-5EBEBE9C49D6}"/>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92" name="Text Box 911">
          <a:extLst>
            <a:ext uri="{FF2B5EF4-FFF2-40B4-BE49-F238E27FC236}">
              <a16:creationId xmlns="" xmlns:a16="http://schemas.microsoft.com/office/drawing/2014/main" id="{9ED7EB8B-74D4-4FF4-B9A0-653BE30A96F2}"/>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93" name="Text Box 912">
          <a:extLst>
            <a:ext uri="{FF2B5EF4-FFF2-40B4-BE49-F238E27FC236}">
              <a16:creationId xmlns="" xmlns:a16="http://schemas.microsoft.com/office/drawing/2014/main" id="{5769AA3B-8939-4848-8B28-378B01DAD3E2}"/>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94" name="Text Box 913">
          <a:extLst>
            <a:ext uri="{FF2B5EF4-FFF2-40B4-BE49-F238E27FC236}">
              <a16:creationId xmlns="" xmlns:a16="http://schemas.microsoft.com/office/drawing/2014/main" id="{D3781A3F-B581-46C7-A748-503C6ADC6813}"/>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95" name="Text Box 914">
          <a:extLst>
            <a:ext uri="{FF2B5EF4-FFF2-40B4-BE49-F238E27FC236}">
              <a16:creationId xmlns="" xmlns:a16="http://schemas.microsoft.com/office/drawing/2014/main" id="{AE1111B1-EB4C-4871-A2D3-F4CA5B6D8079}"/>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96" name="Text Box 1">
          <a:extLst>
            <a:ext uri="{FF2B5EF4-FFF2-40B4-BE49-F238E27FC236}">
              <a16:creationId xmlns="" xmlns:a16="http://schemas.microsoft.com/office/drawing/2014/main" id="{43FFD1FB-914F-4D3B-B22C-C652D5500700}"/>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97" name="Text Box 4">
          <a:extLst>
            <a:ext uri="{FF2B5EF4-FFF2-40B4-BE49-F238E27FC236}">
              <a16:creationId xmlns="" xmlns:a16="http://schemas.microsoft.com/office/drawing/2014/main" id="{69AD96C1-BB58-482F-B250-54F809408D88}"/>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98" name="Text Box 5">
          <a:extLst>
            <a:ext uri="{FF2B5EF4-FFF2-40B4-BE49-F238E27FC236}">
              <a16:creationId xmlns="" xmlns:a16="http://schemas.microsoft.com/office/drawing/2014/main" id="{7BF00433-0F0D-4402-A1F9-9BD7D0FB41DE}"/>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99" name="Text Box 6">
          <a:extLst>
            <a:ext uri="{FF2B5EF4-FFF2-40B4-BE49-F238E27FC236}">
              <a16:creationId xmlns="" xmlns:a16="http://schemas.microsoft.com/office/drawing/2014/main" id="{CBD56EDC-55EA-4CE6-B3F6-60698E938AFC}"/>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00" name="Text Box 7">
          <a:extLst>
            <a:ext uri="{FF2B5EF4-FFF2-40B4-BE49-F238E27FC236}">
              <a16:creationId xmlns="" xmlns:a16="http://schemas.microsoft.com/office/drawing/2014/main" id="{A99BE621-2D7A-430D-8F59-12E701C60DB3}"/>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01" name="Text Box 8">
          <a:extLst>
            <a:ext uri="{FF2B5EF4-FFF2-40B4-BE49-F238E27FC236}">
              <a16:creationId xmlns="" xmlns:a16="http://schemas.microsoft.com/office/drawing/2014/main" id="{6524714B-B41F-45D5-8C27-580C0D0ED341}"/>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02" name="Text Box 9">
          <a:extLst>
            <a:ext uri="{FF2B5EF4-FFF2-40B4-BE49-F238E27FC236}">
              <a16:creationId xmlns="" xmlns:a16="http://schemas.microsoft.com/office/drawing/2014/main" id="{F9E91A6F-8C34-4960-890D-3CA32223EAA1}"/>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03" name="Text Box 10">
          <a:extLst>
            <a:ext uri="{FF2B5EF4-FFF2-40B4-BE49-F238E27FC236}">
              <a16:creationId xmlns="" xmlns:a16="http://schemas.microsoft.com/office/drawing/2014/main" id="{5293EEC7-4C37-4C0F-BB2F-E024BFD5558B}"/>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04" name="Text Box 11">
          <a:extLst>
            <a:ext uri="{FF2B5EF4-FFF2-40B4-BE49-F238E27FC236}">
              <a16:creationId xmlns="" xmlns:a16="http://schemas.microsoft.com/office/drawing/2014/main" id="{14DE967E-FF2D-48B6-B5AC-FD6C8CBC7614}"/>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05" name="Text Box 140">
          <a:extLst>
            <a:ext uri="{FF2B5EF4-FFF2-40B4-BE49-F238E27FC236}">
              <a16:creationId xmlns="" xmlns:a16="http://schemas.microsoft.com/office/drawing/2014/main" id="{A9B80716-2279-4C80-8E90-997FE9976169}"/>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06" name="Text Box 141">
          <a:extLst>
            <a:ext uri="{FF2B5EF4-FFF2-40B4-BE49-F238E27FC236}">
              <a16:creationId xmlns="" xmlns:a16="http://schemas.microsoft.com/office/drawing/2014/main" id="{C726C6BB-D4E8-4241-8D85-2D58AAA9051D}"/>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07" name="Text Box 142">
          <a:extLst>
            <a:ext uri="{FF2B5EF4-FFF2-40B4-BE49-F238E27FC236}">
              <a16:creationId xmlns="" xmlns:a16="http://schemas.microsoft.com/office/drawing/2014/main" id="{A109B235-325B-4083-BED9-991D0D3D96FC}"/>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08" name="Text Box 143">
          <a:extLst>
            <a:ext uri="{FF2B5EF4-FFF2-40B4-BE49-F238E27FC236}">
              <a16:creationId xmlns="" xmlns:a16="http://schemas.microsoft.com/office/drawing/2014/main" id="{374A2BB0-F81F-45E5-B343-F392AFEEE166}"/>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09" name="Text Box 658">
          <a:extLst>
            <a:ext uri="{FF2B5EF4-FFF2-40B4-BE49-F238E27FC236}">
              <a16:creationId xmlns="" xmlns:a16="http://schemas.microsoft.com/office/drawing/2014/main" id="{E87747CA-1510-47CC-AC11-8E8A36B716FF}"/>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10" name="Text Box 659">
          <a:extLst>
            <a:ext uri="{FF2B5EF4-FFF2-40B4-BE49-F238E27FC236}">
              <a16:creationId xmlns="" xmlns:a16="http://schemas.microsoft.com/office/drawing/2014/main" id="{0C0AF505-CC66-45E2-B162-B31675C0AD32}"/>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11" name="Text Box 660">
          <a:extLst>
            <a:ext uri="{FF2B5EF4-FFF2-40B4-BE49-F238E27FC236}">
              <a16:creationId xmlns="" xmlns:a16="http://schemas.microsoft.com/office/drawing/2014/main" id="{0C548B96-8B97-4BD6-B91F-ECB8DE5BB42E}"/>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12" name="Text Box 661">
          <a:extLst>
            <a:ext uri="{FF2B5EF4-FFF2-40B4-BE49-F238E27FC236}">
              <a16:creationId xmlns="" xmlns:a16="http://schemas.microsoft.com/office/drawing/2014/main" id="{B94B2665-4F9D-4582-9072-9F9D8B903C2F}"/>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13" name="Text Box 662">
          <a:extLst>
            <a:ext uri="{FF2B5EF4-FFF2-40B4-BE49-F238E27FC236}">
              <a16:creationId xmlns="" xmlns:a16="http://schemas.microsoft.com/office/drawing/2014/main" id="{C6372D18-4606-472C-9E1E-5D83355610B5}"/>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14" name="Text Box 663">
          <a:extLst>
            <a:ext uri="{FF2B5EF4-FFF2-40B4-BE49-F238E27FC236}">
              <a16:creationId xmlns="" xmlns:a16="http://schemas.microsoft.com/office/drawing/2014/main" id="{B3BE20C2-5D6B-4300-AD9E-4B899B02E8E2}"/>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15" name="Text Box 664">
          <a:extLst>
            <a:ext uri="{FF2B5EF4-FFF2-40B4-BE49-F238E27FC236}">
              <a16:creationId xmlns="" xmlns:a16="http://schemas.microsoft.com/office/drawing/2014/main" id="{6173A41A-F94D-44CB-BB78-9C2A1125A9A8}"/>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16" name="Text Box 665">
          <a:extLst>
            <a:ext uri="{FF2B5EF4-FFF2-40B4-BE49-F238E27FC236}">
              <a16:creationId xmlns="" xmlns:a16="http://schemas.microsoft.com/office/drawing/2014/main" id="{BB34C2FC-4E18-42CB-8C4B-C1413B89C23B}"/>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17" name="Text Box 666">
          <a:extLst>
            <a:ext uri="{FF2B5EF4-FFF2-40B4-BE49-F238E27FC236}">
              <a16:creationId xmlns="" xmlns:a16="http://schemas.microsoft.com/office/drawing/2014/main" id="{4A319F15-0072-4808-AF3E-78AB9FF66EA9}"/>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18" name="Text Box 667">
          <a:extLst>
            <a:ext uri="{FF2B5EF4-FFF2-40B4-BE49-F238E27FC236}">
              <a16:creationId xmlns="" xmlns:a16="http://schemas.microsoft.com/office/drawing/2014/main" id="{9C4DDFEA-E173-4084-AF3C-EFA0C5F8F841}"/>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19" name="Text Box 668">
          <a:extLst>
            <a:ext uri="{FF2B5EF4-FFF2-40B4-BE49-F238E27FC236}">
              <a16:creationId xmlns="" xmlns:a16="http://schemas.microsoft.com/office/drawing/2014/main" id="{5A807D68-066F-40FE-B8DB-069DDF40F649}"/>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20" name="Text Box 669">
          <a:extLst>
            <a:ext uri="{FF2B5EF4-FFF2-40B4-BE49-F238E27FC236}">
              <a16:creationId xmlns="" xmlns:a16="http://schemas.microsoft.com/office/drawing/2014/main" id="{2E494D6B-1AF5-4E42-88EB-6D5750CCC146}"/>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21" name="Text Box 670">
          <a:extLst>
            <a:ext uri="{FF2B5EF4-FFF2-40B4-BE49-F238E27FC236}">
              <a16:creationId xmlns="" xmlns:a16="http://schemas.microsoft.com/office/drawing/2014/main" id="{44046030-7038-4F29-9734-99967D01EF37}"/>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22" name="Text Box 671">
          <a:extLst>
            <a:ext uri="{FF2B5EF4-FFF2-40B4-BE49-F238E27FC236}">
              <a16:creationId xmlns="" xmlns:a16="http://schemas.microsoft.com/office/drawing/2014/main" id="{A8DA382E-5F54-4573-8CCE-BDED9D8B41DB}"/>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23" name="Text Box 672">
          <a:extLst>
            <a:ext uri="{FF2B5EF4-FFF2-40B4-BE49-F238E27FC236}">
              <a16:creationId xmlns="" xmlns:a16="http://schemas.microsoft.com/office/drawing/2014/main" id="{4EB9A3B9-44A3-481E-8B49-69E7813F458C}"/>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24" name="Text Box 673">
          <a:extLst>
            <a:ext uri="{FF2B5EF4-FFF2-40B4-BE49-F238E27FC236}">
              <a16:creationId xmlns="" xmlns:a16="http://schemas.microsoft.com/office/drawing/2014/main" id="{FB764D59-DC65-4FBA-94A6-8DD0C6D937E4}"/>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25" name="Text Box 674">
          <a:extLst>
            <a:ext uri="{FF2B5EF4-FFF2-40B4-BE49-F238E27FC236}">
              <a16:creationId xmlns="" xmlns:a16="http://schemas.microsoft.com/office/drawing/2014/main" id="{DAC6BC4B-8C94-4DE7-96DB-F35DC2FCE883}"/>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26" name="Text Box 675">
          <a:extLst>
            <a:ext uri="{FF2B5EF4-FFF2-40B4-BE49-F238E27FC236}">
              <a16:creationId xmlns="" xmlns:a16="http://schemas.microsoft.com/office/drawing/2014/main" id="{A038B67D-4634-46D6-9EDC-130DB7472EA0}"/>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27" name="Text Box 676">
          <a:extLst>
            <a:ext uri="{FF2B5EF4-FFF2-40B4-BE49-F238E27FC236}">
              <a16:creationId xmlns="" xmlns:a16="http://schemas.microsoft.com/office/drawing/2014/main" id="{3EFBB2C8-FA41-448A-AF7F-519E2407AB88}"/>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28" name="Text Box 677">
          <a:extLst>
            <a:ext uri="{FF2B5EF4-FFF2-40B4-BE49-F238E27FC236}">
              <a16:creationId xmlns="" xmlns:a16="http://schemas.microsoft.com/office/drawing/2014/main" id="{DBAFF5A7-69DD-424D-AA0C-B156E785F922}"/>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29" name="Text Box 678">
          <a:extLst>
            <a:ext uri="{FF2B5EF4-FFF2-40B4-BE49-F238E27FC236}">
              <a16:creationId xmlns="" xmlns:a16="http://schemas.microsoft.com/office/drawing/2014/main" id="{4A546B61-E4FE-466B-9835-3B1245B4F489}"/>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30" name="Text Box 679">
          <a:extLst>
            <a:ext uri="{FF2B5EF4-FFF2-40B4-BE49-F238E27FC236}">
              <a16:creationId xmlns="" xmlns:a16="http://schemas.microsoft.com/office/drawing/2014/main" id="{7FCC5FA3-9236-4B34-9A22-B1CFF5D70518}"/>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31" name="Text Box 680">
          <a:extLst>
            <a:ext uri="{FF2B5EF4-FFF2-40B4-BE49-F238E27FC236}">
              <a16:creationId xmlns="" xmlns:a16="http://schemas.microsoft.com/office/drawing/2014/main" id="{B2D021A0-BB0A-4DBA-B9B6-2A5E89B67269}"/>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32" name="Text Box 681">
          <a:extLst>
            <a:ext uri="{FF2B5EF4-FFF2-40B4-BE49-F238E27FC236}">
              <a16:creationId xmlns="" xmlns:a16="http://schemas.microsoft.com/office/drawing/2014/main" id="{90FC19DE-C8AF-42E8-AF5A-92104657CC12}"/>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33" name="Text Box 682">
          <a:extLst>
            <a:ext uri="{FF2B5EF4-FFF2-40B4-BE49-F238E27FC236}">
              <a16:creationId xmlns="" xmlns:a16="http://schemas.microsoft.com/office/drawing/2014/main" id="{A784D7D2-37AB-42C5-9D02-C2D3883CB2F5}"/>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34" name="Text Box 683">
          <a:extLst>
            <a:ext uri="{FF2B5EF4-FFF2-40B4-BE49-F238E27FC236}">
              <a16:creationId xmlns="" xmlns:a16="http://schemas.microsoft.com/office/drawing/2014/main" id="{591A9DEE-43E2-43C5-A9BE-D6E05B84BACD}"/>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35" name="Text Box 684">
          <a:extLst>
            <a:ext uri="{FF2B5EF4-FFF2-40B4-BE49-F238E27FC236}">
              <a16:creationId xmlns="" xmlns:a16="http://schemas.microsoft.com/office/drawing/2014/main" id="{A3D4EBA8-3C29-490E-9365-9532F07914B5}"/>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36" name="Text Box 685">
          <a:extLst>
            <a:ext uri="{FF2B5EF4-FFF2-40B4-BE49-F238E27FC236}">
              <a16:creationId xmlns="" xmlns:a16="http://schemas.microsoft.com/office/drawing/2014/main" id="{71F633AF-103C-41A0-8599-053F3E08EA63}"/>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37" name="Text Box 739">
          <a:extLst>
            <a:ext uri="{FF2B5EF4-FFF2-40B4-BE49-F238E27FC236}">
              <a16:creationId xmlns="" xmlns:a16="http://schemas.microsoft.com/office/drawing/2014/main" id="{1D5365B8-216C-4124-9B22-93C8365B440B}"/>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38" name="Text Box 740">
          <a:extLst>
            <a:ext uri="{FF2B5EF4-FFF2-40B4-BE49-F238E27FC236}">
              <a16:creationId xmlns="" xmlns:a16="http://schemas.microsoft.com/office/drawing/2014/main" id="{6976D239-CC8C-4AD8-960A-8C9D2429B6AB}"/>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39" name="Text Box 741">
          <a:extLst>
            <a:ext uri="{FF2B5EF4-FFF2-40B4-BE49-F238E27FC236}">
              <a16:creationId xmlns="" xmlns:a16="http://schemas.microsoft.com/office/drawing/2014/main" id="{D18D9EE6-D54A-475A-B5AE-EC4389E3184C}"/>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40" name="Text Box 742">
          <a:extLst>
            <a:ext uri="{FF2B5EF4-FFF2-40B4-BE49-F238E27FC236}">
              <a16:creationId xmlns="" xmlns:a16="http://schemas.microsoft.com/office/drawing/2014/main" id="{4F7162EE-3231-4259-A55E-D04E62F16F8A}"/>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41" name="Text Box 743">
          <a:extLst>
            <a:ext uri="{FF2B5EF4-FFF2-40B4-BE49-F238E27FC236}">
              <a16:creationId xmlns="" xmlns:a16="http://schemas.microsoft.com/office/drawing/2014/main" id="{4602D66B-694D-45AE-B603-8868AE6477F6}"/>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199572</xdr:rowOff>
    </xdr:to>
    <xdr:sp macro="" textlink="">
      <xdr:nvSpPr>
        <xdr:cNvPr id="142" name="Text Box 744">
          <a:extLst>
            <a:ext uri="{FF2B5EF4-FFF2-40B4-BE49-F238E27FC236}">
              <a16:creationId xmlns="" xmlns:a16="http://schemas.microsoft.com/office/drawing/2014/main" id="{341DC9BB-BC7F-452B-B8FD-EACCED9350CC}"/>
            </a:ext>
          </a:extLst>
        </xdr:cNvPr>
        <xdr:cNvSpPr txBox="1">
          <a:spLocks noChangeArrowheads="1"/>
        </xdr:cNvSpPr>
      </xdr:nvSpPr>
      <xdr:spPr bwMode="auto">
        <a:xfrm>
          <a:off x="5549900" y="17640300"/>
          <a:ext cx="76200" cy="1995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43" name="Text Box 1">
          <a:extLst>
            <a:ext uri="{FF2B5EF4-FFF2-40B4-BE49-F238E27FC236}">
              <a16:creationId xmlns="" xmlns:a16="http://schemas.microsoft.com/office/drawing/2014/main" id="{7A6628BB-634E-4EAC-BAA6-41AC23703DEE}"/>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44" name="Text Box 4">
          <a:extLst>
            <a:ext uri="{FF2B5EF4-FFF2-40B4-BE49-F238E27FC236}">
              <a16:creationId xmlns="" xmlns:a16="http://schemas.microsoft.com/office/drawing/2014/main" id="{D1E17772-9B17-49ED-96FC-A9D07324FBAF}"/>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45" name="Text Box 5">
          <a:extLst>
            <a:ext uri="{FF2B5EF4-FFF2-40B4-BE49-F238E27FC236}">
              <a16:creationId xmlns="" xmlns:a16="http://schemas.microsoft.com/office/drawing/2014/main" id="{E43BB315-C9C1-4671-8B8F-DAFB295939A1}"/>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46" name="Text Box 6">
          <a:extLst>
            <a:ext uri="{FF2B5EF4-FFF2-40B4-BE49-F238E27FC236}">
              <a16:creationId xmlns="" xmlns:a16="http://schemas.microsoft.com/office/drawing/2014/main" id="{4D176943-CFA2-42B2-AD14-A21F901CDDD0}"/>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47" name="Text Box 7">
          <a:extLst>
            <a:ext uri="{FF2B5EF4-FFF2-40B4-BE49-F238E27FC236}">
              <a16:creationId xmlns="" xmlns:a16="http://schemas.microsoft.com/office/drawing/2014/main" id="{C109DC7D-E065-40E3-8DBB-288FBFF16F3F}"/>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48" name="Text Box 8">
          <a:extLst>
            <a:ext uri="{FF2B5EF4-FFF2-40B4-BE49-F238E27FC236}">
              <a16:creationId xmlns="" xmlns:a16="http://schemas.microsoft.com/office/drawing/2014/main" id="{795D77FC-E178-43F2-BE37-F6AA397248C7}"/>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49" name="Text Box 9">
          <a:extLst>
            <a:ext uri="{FF2B5EF4-FFF2-40B4-BE49-F238E27FC236}">
              <a16:creationId xmlns="" xmlns:a16="http://schemas.microsoft.com/office/drawing/2014/main" id="{55B73399-5A97-4771-ADC2-E5EDD6DB3A25}"/>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50" name="Text Box 10">
          <a:extLst>
            <a:ext uri="{FF2B5EF4-FFF2-40B4-BE49-F238E27FC236}">
              <a16:creationId xmlns="" xmlns:a16="http://schemas.microsoft.com/office/drawing/2014/main" id="{644571C7-0B7B-4D56-B63B-163BD349D819}"/>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51" name="Text Box 11">
          <a:extLst>
            <a:ext uri="{FF2B5EF4-FFF2-40B4-BE49-F238E27FC236}">
              <a16:creationId xmlns="" xmlns:a16="http://schemas.microsoft.com/office/drawing/2014/main" id="{7AE1B062-1E9B-446A-A162-65A8EF087E61}"/>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52" name="Text Box 140">
          <a:extLst>
            <a:ext uri="{FF2B5EF4-FFF2-40B4-BE49-F238E27FC236}">
              <a16:creationId xmlns="" xmlns:a16="http://schemas.microsoft.com/office/drawing/2014/main" id="{99F9BF36-60D1-4AD6-ACC4-28FDA67FC99D}"/>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53" name="Text Box 141">
          <a:extLst>
            <a:ext uri="{FF2B5EF4-FFF2-40B4-BE49-F238E27FC236}">
              <a16:creationId xmlns="" xmlns:a16="http://schemas.microsoft.com/office/drawing/2014/main" id="{516861B7-1321-464C-9184-0890D77DAF63}"/>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54" name="Text Box 142">
          <a:extLst>
            <a:ext uri="{FF2B5EF4-FFF2-40B4-BE49-F238E27FC236}">
              <a16:creationId xmlns="" xmlns:a16="http://schemas.microsoft.com/office/drawing/2014/main" id="{1220A8B0-D396-4509-9E7D-291196500F81}"/>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55" name="Text Box 143">
          <a:extLst>
            <a:ext uri="{FF2B5EF4-FFF2-40B4-BE49-F238E27FC236}">
              <a16:creationId xmlns="" xmlns:a16="http://schemas.microsoft.com/office/drawing/2014/main" id="{2A0CF427-C15D-4FCD-A565-B3E681B3AE90}"/>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56" name="Text Box 658">
          <a:extLst>
            <a:ext uri="{FF2B5EF4-FFF2-40B4-BE49-F238E27FC236}">
              <a16:creationId xmlns="" xmlns:a16="http://schemas.microsoft.com/office/drawing/2014/main" id="{635C805F-0298-4269-97AD-002D776A3C56}"/>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57" name="Text Box 659">
          <a:extLst>
            <a:ext uri="{FF2B5EF4-FFF2-40B4-BE49-F238E27FC236}">
              <a16:creationId xmlns="" xmlns:a16="http://schemas.microsoft.com/office/drawing/2014/main" id="{D3A30A4A-EC82-4CF9-ABF7-F2EEE54D8C76}"/>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58" name="Text Box 660">
          <a:extLst>
            <a:ext uri="{FF2B5EF4-FFF2-40B4-BE49-F238E27FC236}">
              <a16:creationId xmlns="" xmlns:a16="http://schemas.microsoft.com/office/drawing/2014/main" id="{0B3E40BE-9F45-48DB-BA48-55BB037802F2}"/>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59" name="Text Box 661">
          <a:extLst>
            <a:ext uri="{FF2B5EF4-FFF2-40B4-BE49-F238E27FC236}">
              <a16:creationId xmlns="" xmlns:a16="http://schemas.microsoft.com/office/drawing/2014/main" id="{87CE0FBB-D820-4627-BEFE-9C45EC8CA104}"/>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60" name="Text Box 662">
          <a:extLst>
            <a:ext uri="{FF2B5EF4-FFF2-40B4-BE49-F238E27FC236}">
              <a16:creationId xmlns="" xmlns:a16="http://schemas.microsoft.com/office/drawing/2014/main" id="{D0E6A820-6C6B-43A8-89AD-5BABB1611EFE}"/>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61" name="Text Box 663">
          <a:extLst>
            <a:ext uri="{FF2B5EF4-FFF2-40B4-BE49-F238E27FC236}">
              <a16:creationId xmlns="" xmlns:a16="http://schemas.microsoft.com/office/drawing/2014/main" id="{A5897DC0-9637-491E-9871-D566938C2B97}"/>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62" name="Text Box 664">
          <a:extLst>
            <a:ext uri="{FF2B5EF4-FFF2-40B4-BE49-F238E27FC236}">
              <a16:creationId xmlns="" xmlns:a16="http://schemas.microsoft.com/office/drawing/2014/main" id="{4234ABC1-9ABD-4F97-8D4A-AA6CE7E0BB4D}"/>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63" name="Text Box 665">
          <a:extLst>
            <a:ext uri="{FF2B5EF4-FFF2-40B4-BE49-F238E27FC236}">
              <a16:creationId xmlns="" xmlns:a16="http://schemas.microsoft.com/office/drawing/2014/main" id="{925FE4DD-C6A9-4F25-8AEF-F589ABB6B600}"/>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64" name="Text Box 666">
          <a:extLst>
            <a:ext uri="{FF2B5EF4-FFF2-40B4-BE49-F238E27FC236}">
              <a16:creationId xmlns="" xmlns:a16="http://schemas.microsoft.com/office/drawing/2014/main" id="{267053B5-EBF3-46D3-970B-08043ED19F7B}"/>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65" name="Text Box 667">
          <a:extLst>
            <a:ext uri="{FF2B5EF4-FFF2-40B4-BE49-F238E27FC236}">
              <a16:creationId xmlns="" xmlns:a16="http://schemas.microsoft.com/office/drawing/2014/main" id="{FAB54D11-8DE2-408C-8B58-E5B869019E1C}"/>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66" name="Text Box 668">
          <a:extLst>
            <a:ext uri="{FF2B5EF4-FFF2-40B4-BE49-F238E27FC236}">
              <a16:creationId xmlns="" xmlns:a16="http://schemas.microsoft.com/office/drawing/2014/main" id="{01287930-73A7-485D-A355-0AB938BD4610}"/>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67" name="Text Box 669">
          <a:extLst>
            <a:ext uri="{FF2B5EF4-FFF2-40B4-BE49-F238E27FC236}">
              <a16:creationId xmlns="" xmlns:a16="http://schemas.microsoft.com/office/drawing/2014/main" id="{4DDBF588-286D-448C-88CC-418E509856B6}"/>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68" name="Text Box 670">
          <a:extLst>
            <a:ext uri="{FF2B5EF4-FFF2-40B4-BE49-F238E27FC236}">
              <a16:creationId xmlns="" xmlns:a16="http://schemas.microsoft.com/office/drawing/2014/main" id="{C57AF3C3-43CF-44F4-8C96-F238179AEFE6}"/>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69" name="Text Box 671">
          <a:extLst>
            <a:ext uri="{FF2B5EF4-FFF2-40B4-BE49-F238E27FC236}">
              <a16:creationId xmlns="" xmlns:a16="http://schemas.microsoft.com/office/drawing/2014/main" id="{5B6E30AB-B015-4A70-9FB4-E169E4E83CF1}"/>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70" name="Text Box 672">
          <a:extLst>
            <a:ext uri="{FF2B5EF4-FFF2-40B4-BE49-F238E27FC236}">
              <a16:creationId xmlns="" xmlns:a16="http://schemas.microsoft.com/office/drawing/2014/main" id="{D2D16C93-52A7-4F4C-B046-13480D1B88D3}"/>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71" name="Text Box 673">
          <a:extLst>
            <a:ext uri="{FF2B5EF4-FFF2-40B4-BE49-F238E27FC236}">
              <a16:creationId xmlns="" xmlns:a16="http://schemas.microsoft.com/office/drawing/2014/main" id="{006CF0C2-C560-49E7-BE19-077A66DB08C7}"/>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72" name="Text Box 674">
          <a:extLst>
            <a:ext uri="{FF2B5EF4-FFF2-40B4-BE49-F238E27FC236}">
              <a16:creationId xmlns="" xmlns:a16="http://schemas.microsoft.com/office/drawing/2014/main" id="{17A02680-D9FD-4D89-A31E-FE8559C49983}"/>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73" name="Text Box 675">
          <a:extLst>
            <a:ext uri="{FF2B5EF4-FFF2-40B4-BE49-F238E27FC236}">
              <a16:creationId xmlns="" xmlns:a16="http://schemas.microsoft.com/office/drawing/2014/main" id="{55FE3B72-D99C-49DD-B4D9-C89BB21949C5}"/>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74" name="Text Box 676">
          <a:extLst>
            <a:ext uri="{FF2B5EF4-FFF2-40B4-BE49-F238E27FC236}">
              <a16:creationId xmlns="" xmlns:a16="http://schemas.microsoft.com/office/drawing/2014/main" id="{0D112BF7-4688-412A-AD02-5CB4523E3415}"/>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75" name="Text Box 677">
          <a:extLst>
            <a:ext uri="{FF2B5EF4-FFF2-40B4-BE49-F238E27FC236}">
              <a16:creationId xmlns="" xmlns:a16="http://schemas.microsoft.com/office/drawing/2014/main" id="{898B9645-275C-4042-A049-29ABD586799E}"/>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76" name="Text Box 678">
          <a:extLst>
            <a:ext uri="{FF2B5EF4-FFF2-40B4-BE49-F238E27FC236}">
              <a16:creationId xmlns="" xmlns:a16="http://schemas.microsoft.com/office/drawing/2014/main" id="{D471892E-89AC-4B1B-B070-7415D930B079}"/>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77" name="Text Box 679">
          <a:extLst>
            <a:ext uri="{FF2B5EF4-FFF2-40B4-BE49-F238E27FC236}">
              <a16:creationId xmlns="" xmlns:a16="http://schemas.microsoft.com/office/drawing/2014/main" id="{FC7B330C-9A26-4CF9-84BD-CA28858886CB}"/>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78" name="Text Box 680">
          <a:extLst>
            <a:ext uri="{FF2B5EF4-FFF2-40B4-BE49-F238E27FC236}">
              <a16:creationId xmlns="" xmlns:a16="http://schemas.microsoft.com/office/drawing/2014/main" id="{E083817E-0067-4F15-BE1E-D1AB13B6BDDD}"/>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79" name="Text Box 681">
          <a:extLst>
            <a:ext uri="{FF2B5EF4-FFF2-40B4-BE49-F238E27FC236}">
              <a16:creationId xmlns="" xmlns:a16="http://schemas.microsoft.com/office/drawing/2014/main" id="{342AD367-29E4-4B26-A975-0C4626F3346F}"/>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80" name="Text Box 682">
          <a:extLst>
            <a:ext uri="{FF2B5EF4-FFF2-40B4-BE49-F238E27FC236}">
              <a16:creationId xmlns="" xmlns:a16="http://schemas.microsoft.com/office/drawing/2014/main" id="{EA7FAEA8-236D-4E41-804B-D7964CE1289C}"/>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81" name="Text Box 683">
          <a:extLst>
            <a:ext uri="{FF2B5EF4-FFF2-40B4-BE49-F238E27FC236}">
              <a16:creationId xmlns="" xmlns:a16="http://schemas.microsoft.com/office/drawing/2014/main" id="{19B8EC12-AFEF-4AD3-ABA2-5FCD36C3B50A}"/>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82" name="Text Box 684">
          <a:extLst>
            <a:ext uri="{FF2B5EF4-FFF2-40B4-BE49-F238E27FC236}">
              <a16:creationId xmlns="" xmlns:a16="http://schemas.microsoft.com/office/drawing/2014/main" id="{826B543D-49F3-4952-AF49-5B362B87CDF2}"/>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83" name="Text Box 685">
          <a:extLst>
            <a:ext uri="{FF2B5EF4-FFF2-40B4-BE49-F238E27FC236}">
              <a16:creationId xmlns="" xmlns:a16="http://schemas.microsoft.com/office/drawing/2014/main" id="{61857324-2F80-4FD2-9025-A2B15A2A1FE1}"/>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84" name="Text Box 739">
          <a:extLst>
            <a:ext uri="{FF2B5EF4-FFF2-40B4-BE49-F238E27FC236}">
              <a16:creationId xmlns="" xmlns:a16="http://schemas.microsoft.com/office/drawing/2014/main" id="{64E7F2E5-AF0A-4ABD-ADC9-20EE098B1A73}"/>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85" name="Text Box 740">
          <a:extLst>
            <a:ext uri="{FF2B5EF4-FFF2-40B4-BE49-F238E27FC236}">
              <a16:creationId xmlns="" xmlns:a16="http://schemas.microsoft.com/office/drawing/2014/main" id="{1200EB7F-AB3B-4BD2-A2D1-E99D20ACAC5D}"/>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86" name="Text Box 741">
          <a:extLst>
            <a:ext uri="{FF2B5EF4-FFF2-40B4-BE49-F238E27FC236}">
              <a16:creationId xmlns="" xmlns:a16="http://schemas.microsoft.com/office/drawing/2014/main" id="{109E76F9-0912-4CAC-B985-F66203BEDCA9}"/>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87" name="Text Box 742">
          <a:extLst>
            <a:ext uri="{FF2B5EF4-FFF2-40B4-BE49-F238E27FC236}">
              <a16:creationId xmlns="" xmlns:a16="http://schemas.microsoft.com/office/drawing/2014/main" id="{5B1A1DF8-96D7-447D-B637-5C69EB4FF99D}"/>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88" name="Text Box 743">
          <a:extLst>
            <a:ext uri="{FF2B5EF4-FFF2-40B4-BE49-F238E27FC236}">
              <a16:creationId xmlns="" xmlns:a16="http://schemas.microsoft.com/office/drawing/2014/main" id="{42EF5B79-6E52-4042-AEC4-1759DC73E47B}"/>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76200</xdr:colOff>
      <xdr:row>14</xdr:row>
      <xdr:rowOff>167640</xdr:rowOff>
    </xdr:to>
    <xdr:sp macro="" textlink="">
      <xdr:nvSpPr>
        <xdr:cNvPr id="189" name="Text Box 744">
          <a:extLst>
            <a:ext uri="{FF2B5EF4-FFF2-40B4-BE49-F238E27FC236}">
              <a16:creationId xmlns="" xmlns:a16="http://schemas.microsoft.com/office/drawing/2014/main" id="{C2A1D1A6-B550-4799-A08E-38577F001686}"/>
            </a:ext>
          </a:extLst>
        </xdr:cNvPr>
        <xdr:cNvSpPr txBox="1">
          <a:spLocks noChangeArrowheads="1"/>
        </xdr:cNvSpPr>
      </xdr:nvSpPr>
      <xdr:spPr bwMode="auto">
        <a:xfrm>
          <a:off x="5549900" y="176403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49</xdr:row>
      <xdr:rowOff>0</xdr:rowOff>
    </xdr:from>
    <xdr:to>
      <xdr:col>3</xdr:col>
      <xdr:colOff>76200</xdr:colOff>
      <xdr:row>49</xdr:row>
      <xdr:rowOff>198120</xdr:rowOff>
    </xdr:to>
    <xdr:sp macro="" textlink="">
      <xdr:nvSpPr>
        <xdr:cNvPr id="2" name="Text Box 1">
          <a:extLst>
            <a:ext uri="{FF2B5EF4-FFF2-40B4-BE49-F238E27FC236}">
              <a16:creationId xmlns="" xmlns:a16="http://schemas.microsoft.com/office/drawing/2014/main" id="{BBF31F49-3B6B-4964-9198-20519C52C99C}"/>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3" name="Text Box 4">
          <a:extLst>
            <a:ext uri="{FF2B5EF4-FFF2-40B4-BE49-F238E27FC236}">
              <a16:creationId xmlns="" xmlns:a16="http://schemas.microsoft.com/office/drawing/2014/main" id="{045EC907-F691-41D1-A33E-BB7709057384}"/>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4" name="Text Box 5">
          <a:extLst>
            <a:ext uri="{FF2B5EF4-FFF2-40B4-BE49-F238E27FC236}">
              <a16:creationId xmlns="" xmlns:a16="http://schemas.microsoft.com/office/drawing/2014/main" id="{C0795AA3-723F-47D6-9EFA-1AE95CC4FAB7}"/>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5" name="Text Box 6">
          <a:extLst>
            <a:ext uri="{FF2B5EF4-FFF2-40B4-BE49-F238E27FC236}">
              <a16:creationId xmlns="" xmlns:a16="http://schemas.microsoft.com/office/drawing/2014/main" id="{FC63C592-FB67-45C5-AEEA-91A1271D8431}"/>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6" name="Text Box 7">
          <a:extLst>
            <a:ext uri="{FF2B5EF4-FFF2-40B4-BE49-F238E27FC236}">
              <a16:creationId xmlns="" xmlns:a16="http://schemas.microsoft.com/office/drawing/2014/main" id="{F4AD2773-BD81-44C2-83AB-6E4C910408F8}"/>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7" name="Text Box 8">
          <a:extLst>
            <a:ext uri="{FF2B5EF4-FFF2-40B4-BE49-F238E27FC236}">
              <a16:creationId xmlns="" xmlns:a16="http://schemas.microsoft.com/office/drawing/2014/main" id="{D3C154F4-8576-42B8-B788-BB2C5A2C4A36}"/>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8" name="Text Box 9">
          <a:extLst>
            <a:ext uri="{FF2B5EF4-FFF2-40B4-BE49-F238E27FC236}">
              <a16:creationId xmlns="" xmlns:a16="http://schemas.microsoft.com/office/drawing/2014/main" id="{C315576B-B985-49D9-A413-3D56F65767D3}"/>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9" name="Text Box 10">
          <a:extLst>
            <a:ext uri="{FF2B5EF4-FFF2-40B4-BE49-F238E27FC236}">
              <a16:creationId xmlns="" xmlns:a16="http://schemas.microsoft.com/office/drawing/2014/main" id="{07AFE646-8F06-4379-864A-547EA2ABC126}"/>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10" name="Text Box 11">
          <a:extLst>
            <a:ext uri="{FF2B5EF4-FFF2-40B4-BE49-F238E27FC236}">
              <a16:creationId xmlns="" xmlns:a16="http://schemas.microsoft.com/office/drawing/2014/main" id="{8D53DB61-633C-48BA-A495-77CFD26B1EFE}"/>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11" name="Text Box 140">
          <a:extLst>
            <a:ext uri="{FF2B5EF4-FFF2-40B4-BE49-F238E27FC236}">
              <a16:creationId xmlns="" xmlns:a16="http://schemas.microsoft.com/office/drawing/2014/main" id="{D43EC22A-1103-4C4E-B312-592AF3CE405F}"/>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12" name="Text Box 141">
          <a:extLst>
            <a:ext uri="{FF2B5EF4-FFF2-40B4-BE49-F238E27FC236}">
              <a16:creationId xmlns="" xmlns:a16="http://schemas.microsoft.com/office/drawing/2014/main" id="{C46D20A1-BC91-4290-8E85-959428915496}"/>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13" name="Text Box 142">
          <a:extLst>
            <a:ext uri="{FF2B5EF4-FFF2-40B4-BE49-F238E27FC236}">
              <a16:creationId xmlns="" xmlns:a16="http://schemas.microsoft.com/office/drawing/2014/main" id="{78191E7D-7167-4542-8C59-09EAA0BEB279}"/>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14" name="Text Box 143">
          <a:extLst>
            <a:ext uri="{FF2B5EF4-FFF2-40B4-BE49-F238E27FC236}">
              <a16:creationId xmlns="" xmlns:a16="http://schemas.microsoft.com/office/drawing/2014/main" id="{1957F343-A6B0-4DB8-8208-BF73F732651A}"/>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15" name="Text Box 658">
          <a:extLst>
            <a:ext uri="{FF2B5EF4-FFF2-40B4-BE49-F238E27FC236}">
              <a16:creationId xmlns="" xmlns:a16="http://schemas.microsoft.com/office/drawing/2014/main" id="{E8E183B1-7A08-43AC-BE29-98884197A64A}"/>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16" name="Text Box 659">
          <a:extLst>
            <a:ext uri="{FF2B5EF4-FFF2-40B4-BE49-F238E27FC236}">
              <a16:creationId xmlns="" xmlns:a16="http://schemas.microsoft.com/office/drawing/2014/main" id="{958C738F-A037-474F-8CEB-3467922F9F54}"/>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17" name="Text Box 660">
          <a:extLst>
            <a:ext uri="{FF2B5EF4-FFF2-40B4-BE49-F238E27FC236}">
              <a16:creationId xmlns="" xmlns:a16="http://schemas.microsoft.com/office/drawing/2014/main" id="{E78AE5A8-25D1-4AC0-9E9F-3B9C8388420A}"/>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18" name="Text Box 661">
          <a:extLst>
            <a:ext uri="{FF2B5EF4-FFF2-40B4-BE49-F238E27FC236}">
              <a16:creationId xmlns="" xmlns:a16="http://schemas.microsoft.com/office/drawing/2014/main" id="{0E3620B5-C377-46C0-AAF2-C68839A7AB41}"/>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19" name="Text Box 662">
          <a:extLst>
            <a:ext uri="{FF2B5EF4-FFF2-40B4-BE49-F238E27FC236}">
              <a16:creationId xmlns="" xmlns:a16="http://schemas.microsoft.com/office/drawing/2014/main" id="{E67A5BAF-565B-4C8B-9C41-981AD50ADF22}"/>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20" name="Text Box 663">
          <a:extLst>
            <a:ext uri="{FF2B5EF4-FFF2-40B4-BE49-F238E27FC236}">
              <a16:creationId xmlns="" xmlns:a16="http://schemas.microsoft.com/office/drawing/2014/main" id="{5243205A-02A8-424B-A2D2-D1C5D3F15E27}"/>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21" name="Text Box 664">
          <a:extLst>
            <a:ext uri="{FF2B5EF4-FFF2-40B4-BE49-F238E27FC236}">
              <a16:creationId xmlns="" xmlns:a16="http://schemas.microsoft.com/office/drawing/2014/main" id="{8104D48F-0E86-4830-A1F3-EA6B7405B2A4}"/>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22" name="Text Box 665">
          <a:extLst>
            <a:ext uri="{FF2B5EF4-FFF2-40B4-BE49-F238E27FC236}">
              <a16:creationId xmlns="" xmlns:a16="http://schemas.microsoft.com/office/drawing/2014/main" id="{FBFA495A-9FF8-463D-B5A2-7B918BF4287E}"/>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23" name="Text Box 666">
          <a:extLst>
            <a:ext uri="{FF2B5EF4-FFF2-40B4-BE49-F238E27FC236}">
              <a16:creationId xmlns="" xmlns:a16="http://schemas.microsoft.com/office/drawing/2014/main" id="{D5EDB1FC-E0B4-457B-AC27-76F85E203C93}"/>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24" name="Text Box 667">
          <a:extLst>
            <a:ext uri="{FF2B5EF4-FFF2-40B4-BE49-F238E27FC236}">
              <a16:creationId xmlns="" xmlns:a16="http://schemas.microsoft.com/office/drawing/2014/main" id="{BC602522-5D69-4FE9-8270-BAA8205CC6CE}"/>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25" name="Text Box 668">
          <a:extLst>
            <a:ext uri="{FF2B5EF4-FFF2-40B4-BE49-F238E27FC236}">
              <a16:creationId xmlns="" xmlns:a16="http://schemas.microsoft.com/office/drawing/2014/main" id="{53891B89-2CF6-4BBD-9477-FE43171515AB}"/>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26" name="Text Box 669">
          <a:extLst>
            <a:ext uri="{FF2B5EF4-FFF2-40B4-BE49-F238E27FC236}">
              <a16:creationId xmlns="" xmlns:a16="http://schemas.microsoft.com/office/drawing/2014/main" id="{9819E861-6442-4AA6-9B8A-19C98DB0E02C}"/>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27" name="Text Box 670">
          <a:extLst>
            <a:ext uri="{FF2B5EF4-FFF2-40B4-BE49-F238E27FC236}">
              <a16:creationId xmlns="" xmlns:a16="http://schemas.microsoft.com/office/drawing/2014/main" id="{92E6CD93-1240-487F-9020-7EC2D2CDF6B9}"/>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28" name="Text Box 671">
          <a:extLst>
            <a:ext uri="{FF2B5EF4-FFF2-40B4-BE49-F238E27FC236}">
              <a16:creationId xmlns="" xmlns:a16="http://schemas.microsoft.com/office/drawing/2014/main" id="{411546C1-7FBC-4959-A847-5C16FDCF6197}"/>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29" name="Text Box 672">
          <a:extLst>
            <a:ext uri="{FF2B5EF4-FFF2-40B4-BE49-F238E27FC236}">
              <a16:creationId xmlns="" xmlns:a16="http://schemas.microsoft.com/office/drawing/2014/main" id="{5F00A59D-4126-49B8-BD0A-A01305E31966}"/>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30" name="Text Box 673">
          <a:extLst>
            <a:ext uri="{FF2B5EF4-FFF2-40B4-BE49-F238E27FC236}">
              <a16:creationId xmlns="" xmlns:a16="http://schemas.microsoft.com/office/drawing/2014/main" id="{8EBAC32D-EAD4-46AB-8EEC-C32040B1C776}"/>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31" name="Text Box 674">
          <a:extLst>
            <a:ext uri="{FF2B5EF4-FFF2-40B4-BE49-F238E27FC236}">
              <a16:creationId xmlns="" xmlns:a16="http://schemas.microsoft.com/office/drawing/2014/main" id="{3CE334FE-217C-4B86-9D32-CF47B1E15D8D}"/>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32" name="Text Box 675">
          <a:extLst>
            <a:ext uri="{FF2B5EF4-FFF2-40B4-BE49-F238E27FC236}">
              <a16:creationId xmlns="" xmlns:a16="http://schemas.microsoft.com/office/drawing/2014/main" id="{C9BE64A6-7EE0-4708-A4EE-6281CF12784E}"/>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33" name="Text Box 676">
          <a:extLst>
            <a:ext uri="{FF2B5EF4-FFF2-40B4-BE49-F238E27FC236}">
              <a16:creationId xmlns="" xmlns:a16="http://schemas.microsoft.com/office/drawing/2014/main" id="{6AB21924-C698-4A6C-8F6F-EC627B3D789B}"/>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34" name="Text Box 677">
          <a:extLst>
            <a:ext uri="{FF2B5EF4-FFF2-40B4-BE49-F238E27FC236}">
              <a16:creationId xmlns="" xmlns:a16="http://schemas.microsoft.com/office/drawing/2014/main" id="{38BA1579-25F3-4EDA-8314-A4B990D0C843}"/>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35" name="Text Box 678">
          <a:extLst>
            <a:ext uri="{FF2B5EF4-FFF2-40B4-BE49-F238E27FC236}">
              <a16:creationId xmlns="" xmlns:a16="http://schemas.microsoft.com/office/drawing/2014/main" id="{CD4A89BB-5735-439E-B5E0-FFB599B8D000}"/>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36" name="Text Box 679">
          <a:extLst>
            <a:ext uri="{FF2B5EF4-FFF2-40B4-BE49-F238E27FC236}">
              <a16:creationId xmlns="" xmlns:a16="http://schemas.microsoft.com/office/drawing/2014/main" id="{BBD6C595-5D7D-441D-B28F-50FBCFF7166C}"/>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37" name="Text Box 680">
          <a:extLst>
            <a:ext uri="{FF2B5EF4-FFF2-40B4-BE49-F238E27FC236}">
              <a16:creationId xmlns="" xmlns:a16="http://schemas.microsoft.com/office/drawing/2014/main" id="{390C664A-93C5-4D64-8A7C-844A3B58FE0D}"/>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38" name="Text Box 681">
          <a:extLst>
            <a:ext uri="{FF2B5EF4-FFF2-40B4-BE49-F238E27FC236}">
              <a16:creationId xmlns="" xmlns:a16="http://schemas.microsoft.com/office/drawing/2014/main" id="{7295BE63-6CBA-4F89-A6CC-1FD1A9F5D490}"/>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39" name="Text Box 682">
          <a:extLst>
            <a:ext uri="{FF2B5EF4-FFF2-40B4-BE49-F238E27FC236}">
              <a16:creationId xmlns="" xmlns:a16="http://schemas.microsoft.com/office/drawing/2014/main" id="{F3DDFEE8-98A1-4DA7-843A-7DE93B73DE70}"/>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40" name="Text Box 683">
          <a:extLst>
            <a:ext uri="{FF2B5EF4-FFF2-40B4-BE49-F238E27FC236}">
              <a16:creationId xmlns="" xmlns:a16="http://schemas.microsoft.com/office/drawing/2014/main" id="{259F9F79-EA05-4FEB-8C56-E47D753DD971}"/>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41" name="Text Box 684">
          <a:extLst>
            <a:ext uri="{FF2B5EF4-FFF2-40B4-BE49-F238E27FC236}">
              <a16:creationId xmlns="" xmlns:a16="http://schemas.microsoft.com/office/drawing/2014/main" id="{17BD65A5-76E5-45CD-9F8D-36141098745E}"/>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42" name="Text Box 685">
          <a:extLst>
            <a:ext uri="{FF2B5EF4-FFF2-40B4-BE49-F238E27FC236}">
              <a16:creationId xmlns="" xmlns:a16="http://schemas.microsoft.com/office/drawing/2014/main" id="{0EA57FE0-B2DA-479D-A5F5-CA82DADB952A}"/>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43" name="Text Box 686">
          <a:extLst>
            <a:ext uri="{FF2B5EF4-FFF2-40B4-BE49-F238E27FC236}">
              <a16:creationId xmlns="" xmlns:a16="http://schemas.microsoft.com/office/drawing/2014/main" id="{B62540FD-F5D2-4308-8CAA-D24765919D9C}"/>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44" name="Text Box 687">
          <a:extLst>
            <a:ext uri="{FF2B5EF4-FFF2-40B4-BE49-F238E27FC236}">
              <a16:creationId xmlns="" xmlns:a16="http://schemas.microsoft.com/office/drawing/2014/main" id="{B5374109-8075-4586-ABB6-123F0412A3BB}"/>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45" name="Text Box 688">
          <a:extLst>
            <a:ext uri="{FF2B5EF4-FFF2-40B4-BE49-F238E27FC236}">
              <a16:creationId xmlns="" xmlns:a16="http://schemas.microsoft.com/office/drawing/2014/main" id="{85C4A9B4-FE2B-494A-8B4B-D3A97A3EC14E}"/>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46" name="Text Box 689">
          <a:extLst>
            <a:ext uri="{FF2B5EF4-FFF2-40B4-BE49-F238E27FC236}">
              <a16:creationId xmlns="" xmlns:a16="http://schemas.microsoft.com/office/drawing/2014/main" id="{17432E48-9E70-44A5-AC02-1734975E5CBC}"/>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47" name="Text Box 690">
          <a:extLst>
            <a:ext uri="{FF2B5EF4-FFF2-40B4-BE49-F238E27FC236}">
              <a16:creationId xmlns="" xmlns:a16="http://schemas.microsoft.com/office/drawing/2014/main" id="{383851D9-2F78-4143-87AE-610C73F44EA6}"/>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48" name="Text Box 691">
          <a:extLst>
            <a:ext uri="{FF2B5EF4-FFF2-40B4-BE49-F238E27FC236}">
              <a16:creationId xmlns="" xmlns:a16="http://schemas.microsoft.com/office/drawing/2014/main" id="{65C00E06-15C3-44C3-850C-588DA58DA7DF}"/>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49" name="Text Box 692">
          <a:extLst>
            <a:ext uri="{FF2B5EF4-FFF2-40B4-BE49-F238E27FC236}">
              <a16:creationId xmlns="" xmlns:a16="http://schemas.microsoft.com/office/drawing/2014/main" id="{3FA6EAE9-F45D-4E83-A3C1-DBE78023B39D}"/>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50" name="Text Box 693">
          <a:extLst>
            <a:ext uri="{FF2B5EF4-FFF2-40B4-BE49-F238E27FC236}">
              <a16:creationId xmlns="" xmlns:a16="http://schemas.microsoft.com/office/drawing/2014/main" id="{67ABB16A-9446-454F-9D57-120587BF9DA9}"/>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51" name="Text Box 694">
          <a:extLst>
            <a:ext uri="{FF2B5EF4-FFF2-40B4-BE49-F238E27FC236}">
              <a16:creationId xmlns="" xmlns:a16="http://schemas.microsoft.com/office/drawing/2014/main" id="{E8FC568B-E3DE-4BEA-9667-4FE55448397F}"/>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52" name="Text Box 695">
          <a:extLst>
            <a:ext uri="{FF2B5EF4-FFF2-40B4-BE49-F238E27FC236}">
              <a16:creationId xmlns="" xmlns:a16="http://schemas.microsoft.com/office/drawing/2014/main" id="{6448F6D0-D28A-47AC-8FA7-E7D87067F3D1}"/>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53" name="Text Box 696">
          <a:extLst>
            <a:ext uri="{FF2B5EF4-FFF2-40B4-BE49-F238E27FC236}">
              <a16:creationId xmlns="" xmlns:a16="http://schemas.microsoft.com/office/drawing/2014/main" id="{FF42D277-FDCE-4656-92DD-2A51BACBD117}"/>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54" name="Text Box 697">
          <a:extLst>
            <a:ext uri="{FF2B5EF4-FFF2-40B4-BE49-F238E27FC236}">
              <a16:creationId xmlns="" xmlns:a16="http://schemas.microsoft.com/office/drawing/2014/main" id="{662ED87E-56CB-4CFD-A8C3-FC381D719938}"/>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55" name="Text Box 698">
          <a:extLst>
            <a:ext uri="{FF2B5EF4-FFF2-40B4-BE49-F238E27FC236}">
              <a16:creationId xmlns="" xmlns:a16="http://schemas.microsoft.com/office/drawing/2014/main" id="{B032E096-D4A6-4157-8AAF-1E4E8CE15735}"/>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56" name="Text Box 699">
          <a:extLst>
            <a:ext uri="{FF2B5EF4-FFF2-40B4-BE49-F238E27FC236}">
              <a16:creationId xmlns="" xmlns:a16="http://schemas.microsoft.com/office/drawing/2014/main" id="{2118AF19-2366-4EEE-89D9-69CDEB9BB197}"/>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57" name="Text Box 700">
          <a:extLst>
            <a:ext uri="{FF2B5EF4-FFF2-40B4-BE49-F238E27FC236}">
              <a16:creationId xmlns="" xmlns:a16="http://schemas.microsoft.com/office/drawing/2014/main" id="{81672105-8866-4EC7-A859-C28A3E943792}"/>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58" name="Text Box 701">
          <a:extLst>
            <a:ext uri="{FF2B5EF4-FFF2-40B4-BE49-F238E27FC236}">
              <a16:creationId xmlns="" xmlns:a16="http://schemas.microsoft.com/office/drawing/2014/main" id="{55D16AD0-D012-46CE-95C6-A74595DA9625}"/>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59" name="Text Box 702">
          <a:extLst>
            <a:ext uri="{FF2B5EF4-FFF2-40B4-BE49-F238E27FC236}">
              <a16:creationId xmlns="" xmlns:a16="http://schemas.microsoft.com/office/drawing/2014/main" id="{09B86B0C-EF83-4E52-86F7-844F0F17A221}"/>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60" name="Text Box 703">
          <a:extLst>
            <a:ext uri="{FF2B5EF4-FFF2-40B4-BE49-F238E27FC236}">
              <a16:creationId xmlns="" xmlns:a16="http://schemas.microsoft.com/office/drawing/2014/main" id="{3FF02412-E4F9-4EE9-B3BC-CD5992A6738A}"/>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61" name="Text Box 704">
          <a:extLst>
            <a:ext uri="{FF2B5EF4-FFF2-40B4-BE49-F238E27FC236}">
              <a16:creationId xmlns="" xmlns:a16="http://schemas.microsoft.com/office/drawing/2014/main" id="{9AA1B8F5-BABF-44B5-AE22-9008EC8B5D39}"/>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62" name="Text Box 705">
          <a:extLst>
            <a:ext uri="{FF2B5EF4-FFF2-40B4-BE49-F238E27FC236}">
              <a16:creationId xmlns="" xmlns:a16="http://schemas.microsoft.com/office/drawing/2014/main" id="{D2D8158A-868E-4707-AFB5-28BD80D3223E}"/>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63" name="Text Box 706">
          <a:extLst>
            <a:ext uri="{FF2B5EF4-FFF2-40B4-BE49-F238E27FC236}">
              <a16:creationId xmlns="" xmlns:a16="http://schemas.microsoft.com/office/drawing/2014/main" id="{0E3C7DB5-F904-4E21-9699-D8AF486CB154}"/>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64" name="Text Box 707">
          <a:extLst>
            <a:ext uri="{FF2B5EF4-FFF2-40B4-BE49-F238E27FC236}">
              <a16:creationId xmlns="" xmlns:a16="http://schemas.microsoft.com/office/drawing/2014/main" id="{90AFF5D3-2026-41BC-B565-B7A21166D696}"/>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65" name="Text Box 708">
          <a:extLst>
            <a:ext uri="{FF2B5EF4-FFF2-40B4-BE49-F238E27FC236}">
              <a16:creationId xmlns="" xmlns:a16="http://schemas.microsoft.com/office/drawing/2014/main" id="{88F95B7F-DF4B-44FD-A337-88EDDEC9B43B}"/>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66" name="Text Box 709">
          <a:extLst>
            <a:ext uri="{FF2B5EF4-FFF2-40B4-BE49-F238E27FC236}">
              <a16:creationId xmlns="" xmlns:a16="http://schemas.microsoft.com/office/drawing/2014/main" id="{A552EEE9-CC8A-4BD3-B992-651F08223437}"/>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67" name="Text Box 710">
          <a:extLst>
            <a:ext uri="{FF2B5EF4-FFF2-40B4-BE49-F238E27FC236}">
              <a16:creationId xmlns="" xmlns:a16="http://schemas.microsoft.com/office/drawing/2014/main" id="{943E4F16-BD2B-4CA9-A20B-1E240CF2ECF5}"/>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68" name="Text Box 711">
          <a:extLst>
            <a:ext uri="{FF2B5EF4-FFF2-40B4-BE49-F238E27FC236}">
              <a16:creationId xmlns="" xmlns:a16="http://schemas.microsoft.com/office/drawing/2014/main" id="{3038B263-4DFF-4235-9D3B-2FE6872CE24D}"/>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69" name="Text Box 712">
          <a:extLst>
            <a:ext uri="{FF2B5EF4-FFF2-40B4-BE49-F238E27FC236}">
              <a16:creationId xmlns="" xmlns:a16="http://schemas.microsoft.com/office/drawing/2014/main" id="{78DB384F-9655-40EC-82EA-398C2166B81C}"/>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70" name="Text Box 713">
          <a:extLst>
            <a:ext uri="{FF2B5EF4-FFF2-40B4-BE49-F238E27FC236}">
              <a16:creationId xmlns="" xmlns:a16="http://schemas.microsoft.com/office/drawing/2014/main" id="{67F4AECB-34BD-41CD-BAAA-8CD939270AC6}"/>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71" name="Text Box 714">
          <a:extLst>
            <a:ext uri="{FF2B5EF4-FFF2-40B4-BE49-F238E27FC236}">
              <a16:creationId xmlns="" xmlns:a16="http://schemas.microsoft.com/office/drawing/2014/main" id="{C5557338-1DBF-494D-ADCF-D1A9B3053137}"/>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72" name="Text Box 715">
          <a:extLst>
            <a:ext uri="{FF2B5EF4-FFF2-40B4-BE49-F238E27FC236}">
              <a16:creationId xmlns="" xmlns:a16="http://schemas.microsoft.com/office/drawing/2014/main" id="{CE3EE526-380F-4238-9C0E-2414FA7E51F6}"/>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73" name="Text Box 716">
          <a:extLst>
            <a:ext uri="{FF2B5EF4-FFF2-40B4-BE49-F238E27FC236}">
              <a16:creationId xmlns="" xmlns:a16="http://schemas.microsoft.com/office/drawing/2014/main" id="{E8646FBD-DBAA-42FE-8682-DE39B4BC71E6}"/>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74" name="Text Box 717">
          <a:extLst>
            <a:ext uri="{FF2B5EF4-FFF2-40B4-BE49-F238E27FC236}">
              <a16:creationId xmlns="" xmlns:a16="http://schemas.microsoft.com/office/drawing/2014/main" id="{67AE399E-EE8F-4077-A376-EC1D6386DAED}"/>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75" name="Text Box 718">
          <a:extLst>
            <a:ext uri="{FF2B5EF4-FFF2-40B4-BE49-F238E27FC236}">
              <a16:creationId xmlns="" xmlns:a16="http://schemas.microsoft.com/office/drawing/2014/main" id="{B16EA05F-DE0D-4C9F-8031-2430BE54AC7A}"/>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76" name="Text Box 719">
          <a:extLst>
            <a:ext uri="{FF2B5EF4-FFF2-40B4-BE49-F238E27FC236}">
              <a16:creationId xmlns="" xmlns:a16="http://schemas.microsoft.com/office/drawing/2014/main" id="{9B738AD3-1CA1-459E-AB66-C7219A062FFD}"/>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77" name="Text Box 720">
          <a:extLst>
            <a:ext uri="{FF2B5EF4-FFF2-40B4-BE49-F238E27FC236}">
              <a16:creationId xmlns="" xmlns:a16="http://schemas.microsoft.com/office/drawing/2014/main" id="{4C8F92A8-8D23-4155-8CB1-B84C111FFB12}"/>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78" name="Text Box 721">
          <a:extLst>
            <a:ext uri="{FF2B5EF4-FFF2-40B4-BE49-F238E27FC236}">
              <a16:creationId xmlns="" xmlns:a16="http://schemas.microsoft.com/office/drawing/2014/main" id="{EEFF8144-EE28-4B50-A469-20D84FEFE01B}"/>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79" name="Text Box 722">
          <a:extLst>
            <a:ext uri="{FF2B5EF4-FFF2-40B4-BE49-F238E27FC236}">
              <a16:creationId xmlns="" xmlns:a16="http://schemas.microsoft.com/office/drawing/2014/main" id="{189D85F1-6314-4369-9A95-305B1134FE32}"/>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80" name="Text Box 723">
          <a:extLst>
            <a:ext uri="{FF2B5EF4-FFF2-40B4-BE49-F238E27FC236}">
              <a16:creationId xmlns="" xmlns:a16="http://schemas.microsoft.com/office/drawing/2014/main" id="{95C73B8E-A63C-4F1B-9FD1-2472DF7F06B1}"/>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81" name="Text Box 724">
          <a:extLst>
            <a:ext uri="{FF2B5EF4-FFF2-40B4-BE49-F238E27FC236}">
              <a16:creationId xmlns="" xmlns:a16="http://schemas.microsoft.com/office/drawing/2014/main" id="{AA7A359C-FC51-4DCC-9976-8BBABC982D2C}"/>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82" name="Text Box 725">
          <a:extLst>
            <a:ext uri="{FF2B5EF4-FFF2-40B4-BE49-F238E27FC236}">
              <a16:creationId xmlns="" xmlns:a16="http://schemas.microsoft.com/office/drawing/2014/main" id="{5BCF12E9-24BD-42E1-B8B1-8C4B32650372}"/>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83" name="Text Box 726">
          <a:extLst>
            <a:ext uri="{FF2B5EF4-FFF2-40B4-BE49-F238E27FC236}">
              <a16:creationId xmlns="" xmlns:a16="http://schemas.microsoft.com/office/drawing/2014/main" id="{A5BC8F98-4C67-42DA-81B6-6CA35193C132}"/>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84" name="Text Box 727">
          <a:extLst>
            <a:ext uri="{FF2B5EF4-FFF2-40B4-BE49-F238E27FC236}">
              <a16:creationId xmlns="" xmlns:a16="http://schemas.microsoft.com/office/drawing/2014/main" id="{0A1C7717-942D-4441-84AA-4CDAA41DF27C}"/>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85" name="Text Box 728">
          <a:extLst>
            <a:ext uri="{FF2B5EF4-FFF2-40B4-BE49-F238E27FC236}">
              <a16:creationId xmlns="" xmlns:a16="http://schemas.microsoft.com/office/drawing/2014/main" id="{C153E932-992D-40FA-9B5C-DAA40C7B21B6}"/>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86" name="Text Box 729">
          <a:extLst>
            <a:ext uri="{FF2B5EF4-FFF2-40B4-BE49-F238E27FC236}">
              <a16:creationId xmlns="" xmlns:a16="http://schemas.microsoft.com/office/drawing/2014/main" id="{2ECE2F1A-9AFA-4B30-9618-0B03086D89F9}"/>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87" name="Text Box 730">
          <a:extLst>
            <a:ext uri="{FF2B5EF4-FFF2-40B4-BE49-F238E27FC236}">
              <a16:creationId xmlns="" xmlns:a16="http://schemas.microsoft.com/office/drawing/2014/main" id="{1021C6B8-5443-4025-BFC2-E83E93CFBDF7}"/>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88" name="Text Box 731">
          <a:extLst>
            <a:ext uri="{FF2B5EF4-FFF2-40B4-BE49-F238E27FC236}">
              <a16:creationId xmlns="" xmlns:a16="http://schemas.microsoft.com/office/drawing/2014/main" id="{C3924582-1092-4A1B-B391-C429C2CEBBD2}"/>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89" name="Text Box 732">
          <a:extLst>
            <a:ext uri="{FF2B5EF4-FFF2-40B4-BE49-F238E27FC236}">
              <a16:creationId xmlns="" xmlns:a16="http://schemas.microsoft.com/office/drawing/2014/main" id="{22B406A7-AAF2-43FD-8075-7DC4DC8C413E}"/>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90" name="Text Box 733">
          <a:extLst>
            <a:ext uri="{FF2B5EF4-FFF2-40B4-BE49-F238E27FC236}">
              <a16:creationId xmlns="" xmlns:a16="http://schemas.microsoft.com/office/drawing/2014/main" id="{3A756D66-02CE-476C-BC40-EC8FC136E5F1}"/>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91" name="Text Box 734">
          <a:extLst>
            <a:ext uri="{FF2B5EF4-FFF2-40B4-BE49-F238E27FC236}">
              <a16:creationId xmlns="" xmlns:a16="http://schemas.microsoft.com/office/drawing/2014/main" id="{838FFE97-1A64-403C-9DC9-BC000C55B72A}"/>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92" name="Text Box 735">
          <a:extLst>
            <a:ext uri="{FF2B5EF4-FFF2-40B4-BE49-F238E27FC236}">
              <a16:creationId xmlns="" xmlns:a16="http://schemas.microsoft.com/office/drawing/2014/main" id="{2392BCBD-2BDE-4268-8349-95C9C9833C4B}"/>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93" name="Text Box 736">
          <a:extLst>
            <a:ext uri="{FF2B5EF4-FFF2-40B4-BE49-F238E27FC236}">
              <a16:creationId xmlns="" xmlns:a16="http://schemas.microsoft.com/office/drawing/2014/main" id="{F2609E32-2174-4DC0-A798-2A3C71B8969A}"/>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94" name="Text Box 737">
          <a:extLst>
            <a:ext uri="{FF2B5EF4-FFF2-40B4-BE49-F238E27FC236}">
              <a16:creationId xmlns="" xmlns:a16="http://schemas.microsoft.com/office/drawing/2014/main" id="{42EE6CAA-0C23-4B99-BDA4-621790BEFE5B}"/>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95" name="Text Box 738">
          <a:extLst>
            <a:ext uri="{FF2B5EF4-FFF2-40B4-BE49-F238E27FC236}">
              <a16:creationId xmlns="" xmlns:a16="http://schemas.microsoft.com/office/drawing/2014/main" id="{6C9B8F8E-8B7C-47ED-B4A5-6A11AA3800D3}"/>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96" name="Text Box 739">
          <a:extLst>
            <a:ext uri="{FF2B5EF4-FFF2-40B4-BE49-F238E27FC236}">
              <a16:creationId xmlns="" xmlns:a16="http://schemas.microsoft.com/office/drawing/2014/main" id="{A4D2EB9E-73F2-4106-92F1-072E8A9B7F18}"/>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97" name="Text Box 740">
          <a:extLst>
            <a:ext uri="{FF2B5EF4-FFF2-40B4-BE49-F238E27FC236}">
              <a16:creationId xmlns="" xmlns:a16="http://schemas.microsoft.com/office/drawing/2014/main" id="{189B0FDB-7650-4058-A393-E0E7E793E90B}"/>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98" name="Text Box 741">
          <a:extLst>
            <a:ext uri="{FF2B5EF4-FFF2-40B4-BE49-F238E27FC236}">
              <a16:creationId xmlns="" xmlns:a16="http://schemas.microsoft.com/office/drawing/2014/main" id="{C3E08260-4457-4378-A788-3B76046F4BCE}"/>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99" name="Text Box 742">
          <a:extLst>
            <a:ext uri="{FF2B5EF4-FFF2-40B4-BE49-F238E27FC236}">
              <a16:creationId xmlns="" xmlns:a16="http://schemas.microsoft.com/office/drawing/2014/main" id="{84EA7C5E-06BF-4565-8EC9-6B3E203F4A66}"/>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100" name="Text Box 743">
          <a:extLst>
            <a:ext uri="{FF2B5EF4-FFF2-40B4-BE49-F238E27FC236}">
              <a16:creationId xmlns="" xmlns:a16="http://schemas.microsoft.com/office/drawing/2014/main" id="{BFF19661-E11D-46CB-BBF0-F0F4B3EC30B9}"/>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xdr:row>
      <xdr:rowOff>0</xdr:rowOff>
    </xdr:from>
    <xdr:to>
      <xdr:col>3</xdr:col>
      <xdr:colOff>76200</xdr:colOff>
      <xdr:row>49</xdr:row>
      <xdr:rowOff>198120</xdr:rowOff>
    </xdr:to>
    <xdr:sp macro="" textlink="">
      <xdr:nvSpPr>
        <xdr:cNvPr id="101" name="Text Box 744">
          <a:extLst>
            <a:ext uri="{FF2B5EF4-FFF2-40B4-BE49-F238E27FC236}">
              <a16:creationId xmlns="" xmlns:a16="http://schemas.microsoft.com/office/drawing/2014/main" id="{06D13AE9-9E24-4868-8251-FB04BBDF3479}"/>
            </a:ext>
          </a:extLst>
        </xdr:cNvPr>
        <xdr:cNvSpPr txBox="1">
          <a:spLocks noChangeArrowheads="1"/>
        </xdr:cNvSpPr>
      </xdr:nvSpPr>
      <xdr:spPr bwMode="auto">
        <a:xfrm>
          <a:off x="5448300" y="138303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02" name="Text Box 874">
          <a:extLst>
            <a:ext uri="{FF2B5EF4-FFF2-40B4-BE49-F238E27FC236}">
              <a16:creationId xmlns="" xmlns:a16="http://schemas.microsoft.com/office/drawing/2014/main" id="{B954D7B2-47EF-49B8-B41D-DB530CF123F1}"/>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03" name="Text Box 875">
          <a:extLst>
            <a:ext uri="{FF2B5EF4-FFF2-40B4-BE49-F238E27FC236}">
              <a16:creationId xmlns="" xmlns:a16="http://schemas.microsoft.com/office/drawing/2014/main" id="{409DABEA-4076-4A55-81ED-2FE9F0F176F4}"/>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04" name="Text Box 876">
          <a:extLst>
            <a:ext uri="{FF2B5EF4-FFF2-40B4-BE49-F238E27FC236}">
              <a16:creationId xmlns="" xmlns:a16="http://schemas.microsoft.com/office/drawing/2014/main" id="{930FA0B6-96CE-4BA5-9896-7C2CB90A782A}"/>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05" name="Text Box 877">
          <a:extLst>
            <a:ext uri="{FF2B5EF4-FFF2-40B4-BE49-F238E27FC236}">
              <a16:creationId xmlns="" xmlns:a16="http://schemas.microsoft.com/office/drawing/2014/main" id="{3C6AC334-D816-4579-8895-A764BA90519B}"/>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06" name="Text Box 878">
          <a:extLst>
            <a:ext uri="{FF2B5EF4-FFF2-40B4-BE49-F238E27FC236}">
              <a16:creationId xmlns="" xmlns:a16="http://schemas.microsoft.com/office/drawing/2014/main" id="{1F3CA1AE-750F-44C4-B808-14E454642C34}"/>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07" name="Text Box 879">
          <a:extLst>
            <a:ext uri="{FF2B5EF4-FFF2-40B4-BE49-F238E27FC236}">
              <a16:creationId xmlns="" xmlns:a16="http://schemas.microsoft.com/office/drawing/2014/main" id="{C16FE0C1-A491-4BDE-BBBB-B2D2ECCDD2A9}"/>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08" name="Text Box 880">
          <a:extLst>
            <a:ext uri="{FF2B5EF4-FFF2-40B4-BE49-F238E27FC236}">
              <a16:creationId xmlns="" xmlns:a16="http://schemas.microsoft.com/office/drawing/2014/main" id="{1B7E3660-7459-469A-AC3E-EBB0C8850BB6}"/>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09" name="Text Box 881">
          <a:extLst>
            <a:ext uri="{FF2B5EF4-FFF2-40B4-BE49-F238E27FC236}">
              <a16:creationId xmlns="" xmlns:a16="http://schemas.microsoft.com/office/drawing/2014/main" id="{43872302-1EFF-4E88-A69B-0A8D199405CC}"/>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10" name="Text Box 882">
          <a:extLst>
            <a:ext uri="{FF2B5EF4-FFF2-40B4-BE49-F238E27FC236}">
              <a16:creationId xmlns="" xmlns:a16="http://schemas.microsoft.com/office/drawing/2014/main" id="{1F4C871C-B958-4E8E-9A03-B98866AA813A}"/>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11" name="Text Box 883">
          <a:extLst>
            <a:ext uri="{FF2B5EF4-FFF2-40B4-BE49-F238E27FC236}">
              <a16:creationId xmlns="" xmlns:a16="http://schemas.microsoft.com/office/drawing/2014/main" id="{02057AE9-FF27-4CB9-99D0-B4BE259AE315}"/>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12" name="Text Box 884">
          <a:extLst>
            <a:ext uri="{FF2B5EF4-FFF2-40B4-BE49-F238E27FC236}">
              <a16:creationId xmlns="" xmlns:a16="http://schemas.microsoft.com/office/drawing/2014/main" id="{00009B35-D63F-4A5C-B464-C5CCA6EE6DCE}"/>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13" name="Text Box 885">
          <a:extLst>
            <a:ext uri="{FF2B5EF4-FFF2-40B4-BE49-F238E27FC236}">
              <a16:creationId xmlns="" xmlns:a16="http://schemas.microsoft.com/office/drawing/2014/main" id="{93DB86AF-D072-4312-9718-F0E7FB923EDF}"/>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14" name="Text Box 886">
          <a:extLst>
            <a:ext uri="{FF2B5EF4-FFF2-40B4-BE49-F238E27FC236}">
              <a16:creationId xmlns="" xmlns:a16="http://schemas.microsoft.com/office/drawing/2014/main" id="{A1B77F25-CD73-4F1B-85C2-8DCF04DD98ED}"/>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15" name="Text Box 887">
          <a:extLst>
            <a:ext uri="{FF2B5EF4-FFF2-40B4-BE49-F238E27FC236}">
              <a16:creationId xmlns="" xmlns:a16="http://schemas.microsoft.com/office/drawing/2014/main" id="{2A371364-50CF-4D58-8A16-02BE6831B40D}"/>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16" name="Text Box 888">
          <a:extLst>
            <a:ext uri="{FF2B5EF4-FFF2-40B4-BE49-F238E27FC236}">
              <a16:creationId xmlns="" xmlns:a16="http://schemas.microsoft.com/office/drawing/2014/main" id="{DB0BD98A-65B2-4D80-A40E-DD494632349C}"/>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17" name="Text Box 889">
          <a:extLst>
            <a:ext uri="{FF2B5EF4-FFF2-40B4-BE49-F238E27FC236}">
              <a16:creationId xmlns="" xmlns:a16="http://schemas.microsoft.com/office/drawing/2014/main" id="{016F22BF-1F80-4A1D-9C75-3187AC037CD6}"/>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18" name="Text Box 890">
          <a:extLst>
            <a:ext uri="{FF2B5EF4-FFF2-40B4-BE49-F238E27FC236}">
              <a16:creationId xmlns="" xmlns:a16="http://schemas.microsoft.com/office/drawing/2014/main" id="{B6D35975-0BCB-4F17-A2BD-26708F1B795F}"/>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19" name="Text Box 891">
          <a:extLst>
            <a:ext uri="{FF2B5EF4-FFF2-40B4-BE49-F238E27FC236}">
              <a16:creationId xmlns="" xmlns:a16="http://schemas.microsoft.com/office/drawing/2014/main" id="{1F327CB2-CD25-403D-92A8-92985802A6E9}"/>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20" name="Text Box 892">
          <a:extLst>
            <a:ext uri="{FF2B5EF4-FFF2-40B4-BE49-F238E27FC236}">
              <a16:creationId xmlns="" xmlns:a16="http://schemas.microsoft.com/office/drawing/2014/main" id="{CA9D5A9D-4875-48FD-A0AA-A5FACF25E6B9}"/>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21" name="Text Box 893">
          <a:extLst>
            <a:ext uri="{FF2B5EF4-FFF2-40B4-BE49-F238E27FC236}">
              <a16:creationId xmlns="" xmlns:a16="http://schemas.microsoft.com/office/drawing/2014/main" id="{7CA3029C-6157-4F4E-831F-1BCA98D27EAD}"/>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22" name="Text Box 894">
          <a:extLst>
            <a:ext uri="{FF2B5EF4-FFF2-40B4-BE49-F238E27FC236}">
              <a16:creationId xmlns="" xmlns:a16="http://schemas.microsoft.com/office/drawing/2014/main" id="{C8D5EB1B-28DD-4716-9927-FB920344C699}"/>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23" name="Text Box 895">
          <a:extLst>
            <a:ext uri="{FF2B5EF4-FFF2-40B4-BE49-F238E27FC236}">
              <a16:creationId xmlns="" xmlns:a16="http://schemas.microsoft.com/office/drawing/2014/main" id="{19ECEA74-F0D8-469E-8EBA-59C4FFC3AAA3}"/>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24" name="Text Box 896">
          <a:extLst>
            <a:ext uri="{FF2B5EF4-FFF2-40B4-BE49-F238E27FC236}">
              <a16:creationId xmlns="" xmlns:a16="http://schemas.microsoft.com/office/drawing/2014/main" id="{B803161F-20CC-4513-AC04-EE3118B59E2D}"/>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25" name="Text Box 897">
          <a:extLst>
            <a:ext uri="{FF2B5EF4-FFF2-40B4-BE49-F238E27FC236}">
              <a16:creationId xmlns="" xmlns:a16="http://schemas.microsoft.com/office/drawing/2014/main" id="{4EA04FDF-BE57-4F46-BFF8-969CD54AF31C}"/>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26" name="Text Box 898">
          <a:extLst>
            <a:ext uri="{FF2B5EF4-FFF2-40B4-BE49-F238E27FC236}">
              <a16:creationId xmlns="" xmlns:a16="http://schemas.microsoft.com/office/drawing/2014/main" id="{992FBEA3-A00D-4B61-A3DB-2D9A47D2707B}"/>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27" name="Text Box 899">
          <a:extLst>
            <a:ext uri="{FF2B5EF4-FFF2-40B4-BE49-F238E27FC236}">
              <a16:creationId xmlns="" xmlns:a16="http://schemas.microsoft.com/office/drawing/2014/main" id="{F9F187E9-8EBF-4E3A-A4FF-A5EBF61818FE}"/>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28" name="Text Box 900">
          <a:extLst>
            <a:ext uri="{FF2B5EF4-FFF2-40B4-BE49-F238E27FC236}">
              <a16:creationId xmlns="" xmlns:a16="http://schemas.microsoft.com/office/drawing/2014/main" id="{D7F922CB-27CB-4B16-95BF-D19D1F876037}"/>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29" name="Text Box 901">
          <a:extLst>
            <a:ext uri="{FF2B5EF4-FFF2-40B4-BE49-F238E27FC236}">
              <a16:creationId xmlns="" xmlns:a16="http://schemas.microsoft.com/office/drawing/2014/main" id="{FF76D674-76A9-4B1A-9FB2-78128C86F665}"/>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30" name="Text Box 902">
          <a:extLst>
            <a:ext uri="{FF2B5EF4-FFF2-40B4-BE49-F238E27FC236}">
              <a16:creationId xmlns="" xmlns:a16="http://schemas.microsoft.com/office/drawing/2014/main" id="{D5DE88F3-6182-4085-9473-91F02CF1556C}"/>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31" name="Text Box 903">
          <a:extLst>
            <a:ext uri="{FF2B5EF4-FFF2-40B4-BE49-F238E27FC236}">
              <a16:creationId xmlns="" xmlns:a16="http://schemas.microsoft.com/office/drawing/2014/main" id="{4D50CAD0-E0E6-4219-89B8-733EE074E473}"/>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32" name="Text Box 904">
          <a:extLst>
            <a:ext uri="{FF2B5EF4-FFF2-40B4-BE49-F238E27FC236}">
              <a16:creationId xmlns="" xmlns:a16="http://schemas.microsoft.com/office/drawing/2014/main" id="{6F0C05F0-A1C1-4474-BEDE-87CB27029EFF}"/>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33" name="Text Box 905">
          <a:extLst>
            <a:ext uri="{FF2B5EF4-FFF2-40B4-BE49-F238E27FC236}">
              <a16:creationId xmlns="" xmlns:a16="http://schemas.microsoft.com/office/drawing/2014/main" id="{4BF7B628-106E-4E77-8493-6B51F81D501A}"/>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34" name="Text Box 906">
          <a:extLst>
            <a:ext uri="{FF2B5EF4-FFF2-40B4-BE49-F238E27FC236}">
              <a16:creationId xmlns="" xmlns:a16="http://schemas.microsoft.com/office/drawing/2014/main" id="{40A19ADF-9D23-4EB8-A92B-E1FEC833B925}"/>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35" name="Text Box 907">
          <a:extLst>
            <a:ext uri="{FF2B5EF4-FFF2-40B4-BE49-F238E27FC236}">
              <a16:creationId xmlns="" xmlns:a16="http://schemas.microsoft.com/office/drawing/2014/main" id="{1D7FA636-F9D7-4960-B5F9-25EA1AA69214}"/>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36" name="Text Box 908">
          <a:extLst>
            <a:ext uri="{FF2B5EF4-FFF2-40B4-BE49-F238E27FC236}">
              <a16:creationId xmlns="" xmlns:a16="http://schemas.microsoft.com/office/drawing/2014/main" id="{3F61A73B-537A-4E1A-A535-413C66E009A3}"/>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37" name="Text Box 909">
          <a:extLst>
            <a:ext uri="{FF2B5EF4-FFF2-40B4-BE49-F238E27FC236}">
              <a16:creationId xmlns="" xmlns:a16="http://schemas.microsoft.com/office/drawing/2014/main" id="{05367DCB-E68D-49BE-AA6D-105D353CD452}"/>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38" name="Text Box 910">
          <a:extLst>
            <a:ext uri="{FF2B5EF4-FFF2-40B4-BE49-F238E27FC236}">
              <a16:creationId xmlns="" xmlns:a16="http://schemas.microsoft.com/office/drawing/2014/main" id="{6BCB3092-2BE4-4BA9-9AA7-99E3C0C505A2}"/>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39" name="Text Box 911">
          <a:extLst>
            <a:ext uri="{FF2B5EF4-FFF2-40B4-BE49-F238E27FC236}">
              <a16:creationId xmlns="" xmlns:a16="http://schemas.microsoft.com/office/drawing/2014/main" id="{F5E57480-1463-4498-B8F0-DB6B35CB4FF1}"/>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40" name="Text Box 912">
          <a:extLst>
            <a:ext uri="{FF2B5EF4-FFF2-40B4-BE49-F238E27FC236}">
              <a16:creationId xmlns="" xmlns:a16="http://schemas.microsoft.com/office/drawing/2014/main" id="{86694C21-115F-4A9A-AC1B-785E157CFBEF}"/>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41" name="Text Box 913">
          <a:extLst>
            <a:ext uri="{FF2B5EF4-FFF2-40B4-BE49-F238E27FC236}">
              <a16:creationId xmlns="" xmlns:a16="http://schemas.microsoft.com/office/drawing/2014/main" id="{6F1044B2-2428-4783-A7F5-4953681309D0}"/>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54</xdr:row>
      <xdr:rowOff>0</xdr:rowOff>
    </xdr:to>
    <xdr:sp macro="" textlink="">
      <xdr:nvSpPr>
        <xdr:cNvPr id="142" name="Text Box 914">
          <a:extLst>
            <a:ext uri="{FF2B5EF4-FFF2-40B4-BE49-F238E27FC236}">
              <a16:creationId xmlns="" xmlns:a16="http://schemas.microsoft.com/office/drawing/2014/main" id="{880C8B7C-5214-4743-9AC0-0B7FEC9CCECD}"/>
            </a:ext>
          </a:extLst>
        </xdr:cNvPr>
        <xdr:cNvSpPr txBox="1">
          <a:spLocks noChangeArrowheads="1"/>
        </xdr:cNvSpPr>
      </xdr:nvSpPr>
      <xdr:spPr bwMode="auto">
        <a:xfrm>
          <a:off x="5448300" y="146685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43" name="Text Box 1">
          <a:extLst>
            <a:ext uri="{FF2B5EF4-FFF2-40B4-BE49-F238E27FC236}">
              <a16:creationId xmlns="" xmlns:a16="http://schemas.microsoft.com/office/drawing/2014/main" id="{BF322D6B-9437-463B-AD96-3A8DE189E57E}"/>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44" name="Text Box 4">
          <a:extLst>
            <a:ext uri="{FF2B5EF4-FFF2-40B4-BE49-F238E27FC236}">
              <a16:creationId xmlns="" xmlns:a16="http://schemas.microsoft.com/office/drawing/2014/main" id="{84425E8B-EABB-44AA-A920-FC1164AAE829}"/>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45" name="Text Box 5">
          <a:extLst>
            <a:ext uri="{FF2B5EF4-FFF2-40B4-BE49-F238E27FC236}">
              <a16:creationId xmlns="" xmlns:a16="http://schemas.microsoft.com/office/drawing/2014/main" id="{52C237C5-C779-46C2-8373-206FCF4F3FB0}"/>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46" name="Text Box 6">
          <a:extLst>
            <a:ext uri="{FF2B5EF4-FFF2-40B4-BE49-F238E27FC236}">
              <a16:creationId xmlns="" xmlns:a16="http://schemas.microsoft.com/office/drawing/2014/main" id="{65AD2A39-E614-4150-A0C6-24E077D9A9AD}"/>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47" name="Text Box 7">
          <a:extLst>
            <a:ext uri="{FF2B5EF4-FFF2-40B4-BE49-F238E27FC236}">
              <a16:creationId xmlns="" xmlns:a16="http://schemas.microsoft.com/office/drawing/2014/main" id="{FA86BA03-F70B-4322-B16F-031083E4B7D1}"/>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48" name="Text Box 8">
          <a:extLst>
            <a:ext uri="{FF2B5EF4-FFF2-40B4-BE49-F238E27FC236}">
              <a16:creationId xmlns="" xmlns:a16="http://schemas.microsoft.com/office/drawing/2014/main" id="{49F44D2A-58B5-4DFA-A0F1-E1CDDE5105B8}"/>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49" name="Text Box 9">
          <a:extLst>
            <a:ext uri="{FF2B5EF4-FFF2-40B4-BE49-F238E27FC236}">
              <a16:creationId xmlns="" xmlns:a16="http://schemas.microsoft.com/office/drawing/2014/main" id="{E96A467A-931F-4850-B23F-BA050024F996}"/>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50" name="Text Box 10">
          <a:extLst>
            <a:ext uri="{FF2B5EF4-FFF2-40B4-BE49-F238E27FC236}">
              <a16:creationId xmlns="" xmlns:a16="http://schemas.microsoft.com/office/drawing/2014/main" id="{7D84FBB6-FD22-4632-99D7-ADDF756C5C58}"/>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51" name="Text Box 11">
          <a:extLst>
            <a:ext uri="{FF2B5EF4-FFF2-40B4-BE49-F238E27FC236}">
              <a16:creationId xmlns="" xmlns:a16="http://schemas.microsoft.com/office/drawing/2014/main" id="{864AF9B6-5CE2-4F29-9219-804DE9A09A63}"/>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52" name="Text Box 140">
          <a:extLst>
            <a:ext uri="{FF2B5EF4-FFF2-40B4-BE49-F238E27FC236}">
              <a16:creationId xmlns="" xmlns:a16="http://schemas.microsoft.com/office/drawing/2014/main" id="{BD681CFE-2221-41E4-A5E9-9A57DEAD4F9B}"/>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53" name="Text Box 141">
          <a:extLst>
            <a:ext uri="{FF2B5EF4-FFF2-40B4-BE49-F238E27FC236}">
              <a16:creationId xmlns="" xmlns:a16="http://schemas.microsoft.com/office/drawing/2014/main" id="{C4E48785-3E2C-4B5F-A50F-F098FA58EE52}"/>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54" name="Text Box 142">
          <a:extLst>
            <a:ext uri="{FF2B5EF4-FFF2-40B4-BE49-F238E27FC236}">
              <a16:creationId xmlns="" xmlns:a16="http://schemas.microsoft.com/office/drawing/2014/main" id="{C71024BE-C554-40BE-AFDF-AD8FB231902E}"/>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55" name="Text Box 143">
          <a:extLst>
            <a:ext uri="{FF2B5EF4-FFF2-40B4-BE49-F238E27FC236}">
              <a16:creationId xmlns="" xmlns:a16="http://schemas.microsoft.com/office/drawing/2014/main" id="{F44822E1-70CA-4F0F-AED6-26D73830B954}"/>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56" name="Text Box 658">
          <a:extLst>
            <a:ext uri="{FF2B5EF4-FFF2-40B4-BE49-F238E27FC236}">
              <a16:creationId xmlns="" xmlns:a16="http://schemas.microsoft.com/office/drawing/2014/main" id="{261D653D-9511-4999-9468-EC8EF91AEA9E}"/>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57" name="Text Box 659">
          <a:extLst>
            <a:ext uri="{FF2B5EF4-FFF2-40B4-BE49-F238E27FC236}">
              <a16:creationId xmlns="" xmlns:a16="http://schemas.microsoft.com/office/drawing/2014/main" id="{FED869C5-DDA4-444C-BF6C-AC4CD20B7146}"/>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58" name="Text Box 660">
          <a:extLst>
            <a:ext uri="{FF2B5EF4-FFF2-40B4-BE49-F238E27FC236}">
              <a16:creationId xmlns="" xmlns:a16="http://schemas.microsoft.com/office/drawing/2014/main" id="{211BA5CA-C436-40B6-9FD0-2820D1305654}"/>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59" name="Text Box 661">
          <a:extLst>
            <a:ext uri="{FF2B5EF4-FFF2-40B4-BE49-F238E27FC236}">
              <a16:creationId xmlns="" xmlns:a16="http://schemas.microsoft.com/office/drawing/2014/main" id="{615C5BFB-463D-4AE6-A0F5-C1F9BF93F569}"/>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60" name="Text Box 662">
          <a:extLst>
            <a:ext uri="{FF2B5EF4-FFF2-40B4-BE49-F238E27FC236}">
              <a16:creationId xmlns="" xmlns:a16="http://schemas.microsoft.com/office/drawing/2014/main" id="{41F0E27F-6C6D-4817-975D-378803588099}"/>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61" name="Text Box 663">
          <a:extLst>
            <a:ext uri="{FF2B5EF4-FFF2-40B4-BE49-F238E27FC236}">
              <a16:creationId xmlns="" xmlns:a16="http://schemas.microsoft.com/office/drawing/2014/main" id="{FE04B3D0-8A4E-4599-B89F-E3B1B0C6799C}"/>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62" name="Text Box 664">
          <a:extLst>
            <a:ext uri="{FF2B5EF4-FFF2-40B4-BE49-F238E27FC236}">
              <a16:creationId xmlns="" xmlns:a16="http://schemas.microsoft.com/office/drawing/2014/main" id="{FE4959EA-C2F9-4258-8E94-C9DA3AAC800B}"/>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63" name="Text Box 665">
          <a:extLst>
            <a:ext uri="{FF2B5EF4-FFF2-40B4-BE49-F238E27FC236}">
              <a16:creationId xmlns="" xmlns:a16="http://schemas.microsoft.com/office/drawing/2014/main" id="{49538847-65CF-4DED-9E8E-D68AAC3E4A35}"/>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64" name="Text Box 666">
          <a:extLst>
            <a:ext uri="{FF2B5EF4-FFF2-40B4-BE49-F238E27FC236}">
              <a16:creationId xmlns="" xmlns:a16="http://schemas.microsoft.com/office/drawing/2014/main" id="{1426B2F7-71EB-4D02-9C65-455ED91C7D03}"/>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65" name="Text Box 667">
          <a:extLst>
            <a:ext uri="{FF2B5EF4-FFF2-40B4-BE49-F238E27FC236}">
              <a16:creationId xmlns="" xmlns:a16="http://schemas.microsoft.com/office/drawing/2014/main" id="{CE506B46-56AF-4D4E-9B91-65B0D4D70C99}"/>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66" name="Text Box 668">
          <a:extLst>
            <a:ext uri="{FF2B5EF4-FFF2-40B4-BE49-F238E27FC236}">
              <a16:creationId xmlns="" xmlns:a16="http://schemas.microsoft.com/office/drawing/2014/main" id="{DCE180D5-66B8-4353-9A8E-69EC22A2C453}"/>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67" name="Text Box 669">
          <a:extLst>
            <a:ext uri="{FF2B5EF4-FFF2-40B4-BE49-F238E27FC236}">
              <a16:creationId xmlns="" xmlns:a16="http://schemas.microsoft.com/office/drawing/2014/main" id="{717C219D-36D0-4636-9543-8B82F139FD91}"/>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68" name="Text Box 670">
          <a:extLst>
            <a:ext uri="{FF2B5EF4-FFF2-40B4-BE49-F238E27FC236}">
              <a16:creationId xmlns="" xmlns:a16="http://schemas.microsoft.com/office/drawing/2014/main" id="{09258582-3C31-4E2F-8B3D-3B133F005906}"/>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69" name="Text Box 671">
          <a:extLst>
            <a:ext uri="{FF2B5EF4-FFF2-40B4-BE49-F238E27FC236}">
              <a16:creationId xmlns="" xmlns:a16="http://schemas.microsoft.com/office/drawing/2014/main" id="{CF6ABF62-30D2-4B4D-8CE3-F6AD0244915A}"/>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70" name="Text Box 672">
          <a:extLst>
            <a:ext uri="{FF2B5EF4-FFF2-40B4-BE49-F238E27FC236}">
              <a16:creationId xmlns="" xmlns:a16="http://schemas.microsoft.com/office/drawing/2014/main" id="{A95B4B26-5079-42F5-BBE9-ECBA911C6BFB}"/>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71" name="Text Box 673">
          <a:extLst>
            <a:ext uri="{FF2B5EF4-FFF2-40B4-BE49-F238E27FC236}">
              <a16:creationId xmlns="" xmlns:a16="http://schemas.microsoft.com/office/drawing/2014/main" id="{0C81A0FD-52B9-4027-A74A-BEAB38C776AB}"/>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72" name="Text Box 674">
          <a:extLst>
            <a:ext uri="{FF2B5EF4-FFF2-40B4-BE49-F238E27FC236}">
              <a16:creationId xmlns="" xmlns:a16="http://schemas.microsoft.com/office/drawing/2014/main" id="{74DDCDE2-6A2A-48C4-93B8-D2782B956516}"/>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73" name="Text Box 675">
          <a:extLst>
            <a:ext uri="{FF2B5EF4-FFF2-40B4-BE49-F238E27FC236}">
              <a16:creationId xmlns="" xmlns:a16="http://schemas.microsoft.com/office/drawing/2014/main" id="{CA0A9C35-0BBF-4473-9087-D1D5D577C1C1}"/>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74" name="Text Box 676">
          <a:extLst>
            <a:ext uri="{FF2B5EF4-FFF2-40B4-BE49-F238E27FC236}">
              <a16:creationId xmlns="" xmlns:a16="http://schemas.microsoft.com/office/drawing/2014/main" id="{CB80E4C5-1EB5-4F9E-A254-AF3B85AA484E}"/>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75" name="Text Box 677">
          <a:extLst>
            <a:ext uri="{FF2B5EF4-FFF2-40B4-BE49-F238E27FC236}">
              <a16:creationId xmlns="" xmlns:a16="http://schemas.microsoft.com/office/drawing/2014/main" id="{B7E7F619-CEC6-4CD7-B1F4-7D63092E1663}"/>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76" name="Text Box 678">
          <a:extLst>
            <a:ext uri="{FF2B5EF4-FFF2-40B4-BE49-F238E27FC236}">
              <a16:creationId xmlns="" xmlns:a16="http://schemas.microsoft.com/office/drawing/2014/main" id="{47538E8A-602A-439B-A321-2022413E1F9E}"/>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77" name="Text Box 679">
          <a:extLst>
            <a:ext uri="{FF2B5EF4-FFF2-40B4-BE49-F238E27FC236}">
              <a16:creationId xmlns="" xmlns:a16="http://schemas.microsoft.com/office/drawing/2014/main" id="{573E799D-F149-458D-B1AB-DEFB9036FE7C}"/>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78" name="Text Box 680">
          <a:extLst>
            <a:ext uri="{FF2B5EF4-FFF2-40B4-BE49-F238E27FC236}">
              <a16:creationId xmlns="" xmlns:a16="http://schemas.microsoft.com/office/drawing/2014/main" id="{CAEF14B4-1413-429B-A3DB-BCFB649480C8}"/>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79" name="Text Box 681">
          <a:extLst>
            <a:ext uri="{FF2B5EF4-FFF2-40B4-BE49-F238E27FC236}">
              <a16:creationId xmlns="" xmlns:a16="http://schemas.microsoft.com/office/drawing/2014/main" id="{18F79246-94C0-429F-A383-D072F0845A23}"/>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80" name="Text Box 682">
          <a:extLst>
            <a:ext uri="{FF2B5EF4-FFF2-40B4-BE49-F238E27FC236}">
              <a16:creationId xmlns="" xmlns:a16="http://schemas.microsoft.com/office/drawing/2014/main" id="{499778C2-13AE-453C-AEEC-329030F9A2D2}"/>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81" name="Text Box 683">
          <a:extLst>
            <a:ext uri="{FF2B5EF4-FFF2-40B4-BE49-F238E27FC236}">
              <a16:creationId xmlns="" xmlns:a16="http://schemas.microsoft.com/office/drawing/2014/main" id="{194E04DB-A1BB-44F0-BA64-6638B362E6DC}"/>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82" name="Text Box 684">
          <a:extLst>
            <a:ext uri="{FF2B5EF4-FFF2-40B4-BE49-F238E27FC236}">
              <a16:creationId xmlns="" xmlns:a16="http://schemas.microsoft.com/office/drawing/2014/main" id="{82624977-4294-4E42-A066-3374A9395D93}"/>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83" name="Text Box 685">
          <a:extLst>
            <a:ext uri="{FF2B5EF4-FFF2-40B4-BE49-F238E27FC236}">
              <a16:creationId xmlns="" xmlns:a16="http://schemas.microsoft.com/office/drawing/2014/main" id="{DB3F6214-C7E7-4E2A-944B-7896CF50EA8E}"/>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84" name="Text Box 739">
          <a:extLst>
            <a:ext uri="{FF2B5EF4-FFF2-40B4-BE49-F238E27FC236}">
              <a16:creationId xmlns="" xmlns:a16="http://schemas.microsoft.com/office/drawing/2014/main" id="{BE3B23CF-27D6-4197-920F-DD5A93174273}"/>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85" name="Text Box 740">
          <a:extLst>
            <a:ext uri="{FF2B5EF4-FFF2-40B4-BE49-F238E27FC236}">
              <a16:creationId xmlns="" xmlns:a16="http://schemas.microsoft.com/office/drawing/2014/main" id="{C2CAA0F0-1DD5-4C86-B349-5AADBB8EEE94}"/>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86" name="Text Box 741">
          <a:extLst>
            <a:ext uri="{FF2B5EF4-FFF2-40B4-BE49-F238E27FC236}">
              <a16:creationId xmlns="" xmlns:a16="http://schemas.microsoft.com/office/drawing/2014/main" id="{EEE2A690-EF88-4729-A399-8B2633CFF9E8}"/>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87" name="Text Box 742">
          <a:extLst>
            <a:ext uri="{FF2B5EF4-FFF2-40B4-BE49-F238E27FC236}">
              <a16:creationId xmlns="" xmlns:a16="http://schemas.microsoft.com/office/drawing/2014/main" id="{8C8E7FE9-4DAB-49A5-BF7C-274006F6E902}"/>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88" name="Text Box 743">
          <a:extLst>
            <a:ext uri="{FF2B5EF4-FFF2-40B4-BE49-F238E27FC236}">
              <a16:creationId xmlns="" xmlns:a16="http://schemas.microsoft.com/office/drawing/2014/main" id="{3CC2928D-B13E-493C-8EA7-0685A4871DBD}"/>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50</xdr:row>
      <xdr:rowOff>0</xdr:rowOff>
    </xdr:from>
    <xdr:to>
      <xdr:col>3</xdr:col>
      <xdr:colOff>76200</xdr:colOff>
      <xdr:row>50</xdr:row>
      <xdr:rowOff>167640</xdr:rowOff>
    </xdr:to>
    <xdr:sp macro="" textlink="">
      <xdr:nvSpPr>
        <xdr:cNvPr id="189" name="Text Box 744">
          <a:extLst>
            <a:ext uri="{FF2B5EF4-FFF2-40B4-BE49-F238E27FC236}">
              <a16:creationId xmlns="" xmlns:a16="http://schemas.microsoft.com/office/drawing/2014/main" id="{AB72C3A7-A5AB-4BD8-9033-3EC3AA63CB8B}"/>
            </a:ext>
          </a:extLst>
        </xdr:cNvPr>
        <xdr:cNvSpPr txBox="1">
          <a:spLocks noChangeArrowheads="1"/>
        </xdr:cNvSpPr>
      </xdr:nvSpPr>
      <xdr:spPr bwMode="auto">
        <a:xfrm>
          <a:off x="5448300" y="14066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190" name="Text Box 1">
          <a:extLst>
            <a:ext uri="{FF2B5EF4-FFF2-40B4-BE49-F238E27FC236}">
              <a16:creationId xmlns="" xmlns:a16="http://schemas.microsoft.com/office/drawing/2014/main" id="{9C403577-6068-4D58-A698-90FC60EB526B}"/>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191" name="Text Box 4">
          <a:extLst>
            <a:ext uri="{FF2B5EF4-FFF2-40B4-BE49-F238E27FC236}">
              <a16:creationId xmlns="" xmlns:a16="http://schemas.microsoft.com/office/drawing/2014/main" id="{CC915048-435E-45A4-9206-0A68E177FBBA}"/>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192" name="Text Box 5">
          <a:extLst>
            <a:ext uri="{FF2B5EF4-FFF2-40B4-BE49-F238E27FC236}">
              <a16:creationId xmlns="" xmlns:a16="http://schemas.microsoft.com/office/drawing/2014/main" id="{8ED4C108-6009-4212-97E1-47EE7AA5AB98}"/>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193" name="Text Box 6">
          <a:extLst>
            <a:ext uri="{FF2B5EF4-FFF2-40B4-BE49-F238E27FC236}">
              <a16:creationId xmlns="" xmlns:a16="http://schemas.microsoft.com/office/drawing/2014/main" id="{7855D5F7-DD0D-47EA-A367-FCEDD3DA9CD7}"/>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194" name="Text Box 7">
          <a:extLst>
            <a:ext uri="{FF2B5EF4-FFF2-40B4-BE49-F238E27FC236}">
              <a16:creationId xmlns="" xmlns:a16="http://schemas.microsoft.com/office/drawing/2014/main" id="{3419AAEF-BD2B-4EE7-8744-C2550442C06C}"/>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195" name="Text Box 8">
          <a:extLst>
            <a:ext uri="{FF2B5EF4-FFF2-40B4-BE49-F238E27FC236}">
              <a16:creationId xmlns="" xmlns:a16="http://schemas.microsoft.com/office/drawing/2014/main" id="{E71B364C-45A1-4C21-A06E-09D322DDE8BC}"/>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196" name="Text Box 9">
          <a:extLst>
            <a:ext uri="{FF2B5EF4-FFF2-40B4-BE49-F238E27FC236}">
              <a16:creationId xmlns="" xmlns:a16="http://schemas.microsoft.com/office/drawing/2014/main" id="{F863C698-F0FE-4323-A92A-03331F70D60D}"/>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197" name="Text Box 10">
          <a:extLst>
            <a:ext uri="{FF2B5EF4-FFF2-40B4-BE49-F238E27FC236}">
              <a16:creationId xmlns="" xmlns:a16="http://schemas.microsoft.com/office/drawing/2014/main" id="{E096B62D-85FB-4200-A414-00B34CEC4BEF}"/>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198" name="Text Box 11">
          <a:extLst>
            <a:ext uri="{FF2B5EF4-FFF2-40B4-BE49-F238E27FC236}">
              <a16:creationId xmlns="" xmlns:a16="http://schemas.microsoft.com/office/drawing/2014/main" id="{243A2D2E-0B46-4DE1-A789-9AC0A63C0D33}"/>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199" name="Text Box 140">
          <a:extLst>
            <a:ext uri="{FF2B5EF4-FFF2-40B4-BE49-F238E27FC236}">
              <a16:creationId xmlns="" xmlns:a16="http://schemas.microsoft.com/office/drawing/2014/main" id="{D46C3ACE-9D66-4AEC-93BC-0CE6D9A4A590}"/>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00" name="Text Box 141">
          <a:extLst>
            <a:ext uri="{FF2B5EF4-FFF2-40B4-BE49-F238E27FC236}">
              <a16:creationId xmlns="" xmlns:a16="http://schemas.microsoft.com/office/drawing/2014/main" id="{018B3DE5-788F-402A-A542-679151F9128D}"/>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01" name="Text Box 142">
          <a:extLst>
            <a:ext uri="{FF2B5EF4-FFF2-40B4-BE49-F238E27FC236}">
              <a16:creationId xmlns="" xmlns:a16="http://schemas.microsoft.com/office/drawing/2014/main" id="{121A00EF-CAF3-4D50-B549-2AEF1A677A69}"/>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02" name="Text Box 143">
          <a:extLst>
            <a:ext uri="{FF2B5EF4-FFF2-40B4-BE49-F238E27FC236}">
              <a16:creationId xmlns="" xmlns:a16="http://schemas.microsoft.com/office/drawing/2014/main" id="{DFFBE453-EBAF-499F-892C-8201F326D99C}"/>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03" name="Text Box 658">
          <a:extLst>
            <a:ext uri="{FF2B5EF4-FFF2-40B4-BE49-F238E27FC236}">
              <a16:creationId xmlns="" xmlns:a16="http://schemas.microsoft.com/office/drawing/2014/main" id="{885B6043-CF04-47DD-A320-A6A8B41161F5}"/>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04" name="Text Box 659">
          <a:extLst>
            <a:ext uri="{FF2B5EF4-FFF2-40B4-BE49-F238E27FC236}">
              <a16:creationId xmlns="" xmlns:a16="http://schemas.microsoft.com/office/drawing/2014/main" id="{0E84498D-52C3-4D9E-81F2-0799FFB7658A}"/>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05" name="Text Box 660">
          <a:extLst>
            <a:ext uri="{FF2B5EF4-FFF2-40B4-BE49-F238E27FC236}">
              <a16:creationId xmlns="" xmlns:a16="http://schemas.microsoft.com/office/drawing/2014/main" id="{9CB49463-2D9A-4CD6-A8C4-8667028FFB24}"/>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06" name="Text Box 661">
          <a:extLst>
            <a:ext uri="{FF2B5EF4-FFF2-40B4-BE49-F238E27FC236}">
              <a16:creationId xmlns="" xmlns:a16="http://schemas.microsoft.com/office/drawing/2014/main" id="{90A589F9-7FB2-436C-AD18-F842470DE82E}"/>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07" name="Text Box 662">
          <a:extLst>
            <a:ext uri="{FF2B5EF4-FFF2-40B4-BE49-F238E27FC236}">
              <a16:creationId xmlns="" xmlns:a16="http://schemas.microsoft.com/office/drawing/2014/main" id="{6CE53ECD-DCA6-48C2-895B-355B1416961A}"/>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08" name="Text Box 663">
          <a:extLst>
            <a:ext uri="{FF2B5EF4-FFF2-40B4-BE49-F238E27FC236}">
              <a16:creationId xmlns="" xmlns:a16="http://schemas.microsoft.com/office/drawing/2014/main" id="{FD152344-72BA-415B-A2DA-E1D58B2E79DF}"/>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09" name="Text Box 664">
          <a:extLst>
            <a:ext uri="{FF2B5EF4-FFF2-40B4-BE49-F238E27FC236}">
              <a16:creationId xmlns="" xmlns:a16="http://schemas.microsoft.com/office/drawing/2014/main" id="{8F3C46DF-FC69-4781-86C0-8EA1A701471F}"/>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10" name="Text Box 665">
          <a:extLst>
            <a:ext uri="{FF2B5EF4-FFF2-40B4-BE49-F238E27FC236}">
              <a16:creationId xmlns="" xmlns:a16="http://schemas.microsoft.com/office/drawing/2014/main" id="{4936E064-1EBD-4D2A-A657-6606A840BC56}"/>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11" name="Text Box 666">
          <a:extLst>
            <a:ext uri="{FF2B5EF4-FFF2-40B4-BE49-F238E27FC236}">
              <a16:creationId xmlns="" xmlns:a16="http://schemas.microsoft.com/office/drawing/2014/main" id="{E672CF07-C51E-481E-84A9-733F4CA74BC7}"/>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12" name="Text Box 667">
          <a:extLst>
            <a:ext uri="{FF2B5EF4-FFF2-40B4-BE49-F238E27FC236}">
              <a16:creationId xmlns="" xmlns:a16="http://schemas.microsoft.com/office/drawing/2014/main" id="{70E0FD62-5FEE-4853-A40B-E0B512A374C4}"/>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13" name="Text Box 668">
          <a:extLst>
            <a:ext uri="{FF2B5EF4-FFF2-40B4-BE49-F238E27FC236}">
              <a16:creationId xmlns="" xmlns:a16="http://schemas.microsoft.com/office/drawing/2014/main" id="{12D5409C-F4F1-4BE4-9DAA-E5CA189C1877}"/>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14" name="Text Box 669">
          <a:extLst>
            <a:ext uri="{FF2B5EF4-FFF2-40B4-BE49-F238E27FC236}">
              <a16:creationId xmlns="" xmlns:a16="http://schemas.microsoft.com/office/drawing/2014/main" id="{40AB9E13-9FEC-40A6-A24F-66CB5AACEE9A}"/>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15" name="Text Box 670">
          <a:extLst>
            <a:ext uri="{FF2B5EF4-FFF2-40B4-BE49-F238E27FC236}">
              <a16:creationId xmlns="" xmlns:a16="http://schemas.microsoft.com/office/drawing/2014/main" id="{5FD1EBF8-A8F9-4144-AB70-EA4DA492F73B}"/>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16" name="Text Box 671">
          <a:extLst>
            <a:ext uri="{FF2B5EF4-FFF2-40B4-BE49-F238E27FC236}">
              <a16:creationId xmlns="" xmlns:a16="http://schemas.microsoft.com/office/drawing/2014/main" id="{F24CB288-4C12-488D-9C7E-A2C0F3A61DCF}"/>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17" name="Text Box 672">
          <a:extLst>
            <a:ext uri="{FF2B5EF4-FFF2-40B4-BE49-F238E27FC236}">
              <a16:creationId xmlns="" xmlns:a16="http://schemas.microsoft.com/office/drawing/2014/main" id="{A6CDED7E-52CF-44DB-964E-27E15509BB2A}"/>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18" name="Text Box 673">
          <a:extLst>
            <a:ext uri="{FF2B5EF4-FFF2-40B4-BE49-F238E27FC236}">
              <a16:creationId xmlns="" xmlns:a16="http://schemas.microsoft.com/office/drawing/2014/main" id="{A23310A1-1E54-4320-97AA-CDB1B2A7F0B8}"/>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19" name="Text Box 674">
          <a:extLst>
            <a:ext uri="{FF2B5EF4-FFF2-40B4-BE49-F238E27FC236}">
              <a16:creationId xmlns="" xmlns:a16="http://schemas.microsoft.com/office/drawing/2014/main" id="{E6AF9EFE-E3CB-45C3-A94E-B88564C7698A}"/>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20" name="Text Box 675">
          <a:extLst>
            <a:ext uri="{FF2B5EF4-FFF2-40B4-BE49-F238E27FC236}">
              <a16:creationId xmlns="" xmlns:a16="http://schemas.microsoft.com/office/drawing/2014/main" id="{04A200B1-580F-4726-937C-F8108CAA1F48}"/>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21" name="Text Box 676">
          <a:extLst>
            <a:ext uri="{FF2B5EF4-FFF2-40B4-BE49-F238E27FC236}">
              <a16:creationId xmlns="" xmlns:a16="http://schemas.microsoft.com/office/drawing/2014/main" id="{A8E2DB31-275D-4722-AD02-69F5E3961EAF}"/>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22" name="Text Box 677">
          <a:extLst>
            <a:ext uri="{FF2B5EF4-FFF2-40B4-BE49-F238E27FC236}">
              <a16:creationId xmlns="" xmlns:a16="http://schemas.microsoft.com/office/drawing/2014/main" id="{3EC326AD-C066-4D75-A62C-0EB679B447BF}"/>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23" name="Text Box 678">
          <a:extLst>
            <a:ext uri="{FF2B5EF4-FFF2-40B4-BE49-F238E27FC236}">
              <a16:creationId xmlns="" xmlns:a16="http://schemas.microsoft.com/office/drawing/2014/main" id="{4C090AF4-E9BA-4605-B0CB-57BDCF8E445A}"/>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24" name="Text Box 679">
          <a:extLst>
            <a:ext uri="{FF2B5EF4-FFF2-40B4-BE49-F238E27FC236}">
              <a16:creationId xmlns="" xmlns:a16="http://schemas.microsoft.com/office/drawing/2014/main" id="{50B7FE79-515E-4C7B-83D3-5CA1C1379464}"/>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25" name="Text Box 680">
          <a:extLst>
            <a:ext uri="{FF2B5EF4-FFF2-40B4-BE49-F238E27FC236}">
              <a16:creationId xmlns="" xmlns:a16="http://schemas.microsoft.com/office/drawing/2014/main" id="{7D7001E3-BC13-4E63-8436-4BCDF0C44116}"/>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26" name="Text Box 681">
          <a:extLst>
            <a:ext uri="{FF2B5EF4-FFF2-40B4-BE49-F238E27FC236}">
              <a16:creationId xmlns="" xmlns:a16="http://schemas.microsoft.com/office/drawing/2014/main" id="{914A45D6-23A0-4507-B514-D7A6716DD0C1}"/>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27" name="Text Box 682">
          <a:extLst>
            <a:ext uri="{FF2B5EF4-FFF2-40B4-BE49-F238E27FC236}">
              <a16:creationId xmlns="" xmlns:a16="http://schemas.microsoft.com/office/drawing/2014/main" id="{0AA7A90F-3984-4863-9AB1-A6E91F80F339}"/>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28" name="Text Box 683">
          <a:extLst>
            <a:ext uri="{FF2B5EF4-FFF2-40B4-BE49-F238E27FC236}">
              <a16:creationId xmlns="" xmlns:a16="http://schemas.microsoft.com/office/drawing/2014/main" id="{0ACEB77B-937B-4222-9765-C1783CCAF3E3}"/>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29" name="Text Box 684">
          <a:extLst>
            <a:ext uri="{FF2B5EF4-FFF2-40B4-BE49-F238E27FC236}">
              <a16:creationId xmlns="" xmlns:a16="http://schemas.microsoft.com/office/drawing/2014/main" id="{6EB9DE94-4E3E-46D2-805D-9792B0D324FF}"/>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30" name="Text Box 685">
          <a:extLst>
            <a:ext uri="{FF2B5EF4-FFF2-40B4-BE49-F238E27FC236}">
              <a16:creationId xmlns="" xmlns:a16="http://schemas.microsoft.com/office/drawing/2014/main" id="{4D1457C4-4693-42F9-AF9C-BCFEA11F5870}"/>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31" name="Text Box 739">
          <a:extLst>
            <a:ext uri="{FF2B5EF4-FFF2-40B4-BE49-F238E27FC236}">
              <a16:creationId xmlns="" xmlns:a16="http://schemas.microsoft.com/office/drawing/2014/main" id="{0FFA0E43-4C42-447F-8DA2-E7E199C3C5A7}"/>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32" name="Text Box 740">
          <a:extLst>
            <a:ext uri="{FF2B5EF4-FFF2-40B4-BE49-F238E27FC236}">
              <a16:creationId xmlns="" xmlns:a16="http://schemas.microsoft.com/office/drawing/2014/main" id="{28736722-4BF1-41B2-B84A-B9BAC20E9780}"/>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33" name="Text Box 741">
          <a:extLst>
            <a:ext uri="{FF2B5EF4-FFF2-40B4-BE49-F238E27FC236}">
              <a16:creationId xmlns="" xmlns:a16="http://schemas.microsoft.com/office/drawing/2014/main" id="{1A2492CB-936A-4BE9-866D-82C2CB6EF0CD}"/>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34" name="Text Box 742">
          <a:extLst>
            <a:ext uri="{FF2B5EF4-FFF2-40B4-BE49-F238E27FC236}">
              <a16:creationId xmlns="" xmlns:a16="http://schemas.microsoft.com/office/drawing/2014/main" id="{C209FC10-56DA-48B1-81E0-D16E49B7C800}"/>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35" name="Text Box 743">
          <a:extLst>
            <a:ext uri="{FF2B5EF4-FFF2-40B4-BE49-F238E27FC236}">
              <a16:creationId xmlns="" xmlns:a16="http://schemas.microsoft.com/office/drawing/2014/main" id="{6C338AFE-7A7C-45BE-AC26-128E6A55D337}"/>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51</xdr:row>
      <xdr:rowOff>0</xdr:rowOff>
    </xdr:from>
    <xdr:to>
      <xdr:col>3</xdr:col>
      <xdr:colOff>76200</xdr:colOff>
      <xdr:row>51</xdr:row>
      <xdr:rowOff>167640</xdr:rowOff>
    </xdr:to>
    <xdr:sp macro="" textlink="">
      <xdr:nvSpPr>
        <xdr:cNvPr id="236" name="Text Box 744">
          <a:extLst>
            <a:ext uri="{FF2B5EF4-FFF2-40B4-BE49-F238E27FC236}">
              <a16:creationId xmlns="" xmlns:a16="http://schemas.microsoft.com/office/drawing/2014/main" id="{B7E37616-AE79-4C42-8A31-3678A8028543}"/>
            </a:ext>
          </a:extLst>
        </xdr:cNvPr>
        <xdr:cNvSpPr txBox="1">
          <a:spLocks noChangeArrowheads="1"/>
        </xdr:cNvSpPr>
      </xdr:nvSpPr>
      <xdr:spPr bwMode="auto">
        <a:xfrm>
          <a:off x="5448300" y="142722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37" name="Text Box 1">
          <a:extLst>
            <a:ext uri="{FF2B5EF4-FFF2-40B4-BE49-F238E27FC236}">
              <a16:creationId xmlns="" xmlns:a16="http://schemas.microsoft.com/office/drawing/2014/main" id="{148EC0C4-F650-4F9F-B79C-ED24A6EFCCF5}"/>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38" name="Text Box 4">
          <a:extLst>
            <a:ext uri="{FF2B5EF4-FFF2-40B4-BE49-F238E27FC236}">
              <a16:creationId xmlns="" xmlns:a16="http://schemas.microsoft.com/office/drawing/2014/main" id="{24E37C10-A3A3-451C-AC97-5F1C571E4A6B}"/>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39" name="Text Box 5">
          <a:extLst>
            <a:ext uri="{FF2B5EF4-FFF2-40B4-BE49-F238E27FC236}">
              <a16:creationId xmlns="" xmlns:a16="http://schemas.microsoft.com/office/drawing/2014/main" id="{704ED290-BB4D-4367-A55E-4903DD372954}"/>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40" name="Text Box 6">
          <a:extLst>
            <a:ext uri="{FF2B5EF4-FFF2-40B4-BE49-F238E27FC236}">
              <a16:creationId xmlns="" xmlns:a16="http://schemas.microsoft.com/office/drawing/2014/main" id="{5ABCE283-667D-4556-BE79-FD88C5A35D7D}"/>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41" name="Text Box 7">
          <a:extLst>
            <a:ext uri="{FF2B5EF4-FFF2-40B4-BE49-F238E27FC236}">
              <a16:creationId xmlns="" xmlns:a16="http://schemas.microsoft.com/office/drawing/2014/main" id="{75201135-0CBB-449D-AC9C-8DA976872F59}"/>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42" name="Text Box 8">
          <a:extLst>
            <a:ext uri="{FF2B5EF4-FFF2-40B4-BE49-F238E27FC236}">
              <a16:creationId xmlns="" xmlns:a16="http://schemas.microsoft.com/office/drawing/2014/main" id="{D5D54730-192D-4121-94A0-98123A2E29F6}"/>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43" name="Text Box 9">
          <a:extLst>
            <a:ext uri="{FF2B5EF4-FFF2-40B4-BE49-F238E27FC236}">
              <a16:creationId xmlns="" xmlns:a16="http://schemas.microsoft.com/office/drawing/2014/main" id="{EC6EC9EF-D47D-4143-BD57-BC85DAA2B76B}"/>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44" name="Text Box 10">
          <a:extLst>
            <a:ext uri="{FF2B5EF4-FFF2-40B4-BE49-F238E27FC236}">
              <a16:creationId xmlns="" xmlns:a16="http://schemas.microsoft.com/office/drawing/2014/main" id="{C810FF0C-B3F1-4FFF-A9A2-447C1B1E5832}"/>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45" name="Text Box 11">
          <a:extLst>
            <a:ext uri="{FF2B5EF4-FFF2-40B4-BE49-F238E27FC236}">
              <a16:creationId xmlns="" xmlns:a16="http://schemas.microsoft.com/office/drawing/2014/main" id="{D48396BC-72C0-4092-AE78-8A59FAC0D730}"/>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46" name="Text Box 140">
          <a:extLst>
            <a:ext uri="{FF2B5EF4-FFF2-40B4-BE49-F238E27FC236}">
              <a16:creationId xmlns="" xmlns:a16="http://schemas.microsoft.com/office/drawing/2014/main" id="{64C779FC-EE09-4294-8F8D-AF1FC74F9292}"/>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47" name="Text Box 141">
          <a:extLst>
            <a:ext uri="{FF2B5EF4-FFF2-40B4-BE49-F238E27FC236}">
              <a16:creationId xmlns="" xmlns:a16="http://schemas.microsoft.com/office/drawing/2014/main" id="{628D0FE3-1990-4C57-8BB7-869FC385234D}"/>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48" name="Text Box 142">
          <a:extLst>
            <a:ext uri="{FF2B5EF4-FFF2-40B4-BE49-F238E27FC236}">
              <a16:creationId xmlns="" xmlns:a16="http://schemas.microsoft.com/office/drawing/2014/main" id="{2F54E840-D11A-4D88-98C2-AE46AA29CA89}"/>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49" name="Text Box 143">
          <a:extLst>
            <a:ext uri="{FF2B5EF4-FFF2-40B4-BE49-F238E27FC236}">
              <a16:creationId xmlns="" xmlns:a16="http://schemas.microsoft.com/office/drawing/2014/main" id="{D698ACDF-0909-4872-AE4D-8A3B7FC6F2EE}"/>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50" name="Text Box 658">
          <a:extLst>
            <a:ext uri="{FF2B5EF4-FFF2-40B4-BE49-F238E27FC236}">
              <a16:creationId xmlns="" xmlns:a16="http://schemas.microsoft.com/office/drawing/2014/main" id="{EDB94B5B-7880-4373-BB95-185CCFD05480}"/>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51" name="Text Box 659">
          <a:extLst>
            <a:ext uri="{FF2B5EF4-FFF2-40B4-BE49-F238E27FC236}">
              <a16:creationId xmlns="" xmlns:a16="http://schemas.microsoft.com/office/drawing/2014/main" id="{49200A60-8166-40AA-AA6E-7671425DA213}"/>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52" name="Text Box 660">
          <a:extLst>
            <a:ext uri="{FF2B5EF4-FFF2-40B4-BE49-F238E27FC236}">
              <a16:creationId xmlns="" xmlns:a16="http://schemas.microsoft.com/office/drawing/2014/main" id="{39384F33-BB05-4005-826B-1A500B003804}"/>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53" name="Text Box 661">
          <a:extLst>
            <a:ext uri="{FF2B5EF4-FFF2-40B4-BE49-F238E27FC236}">
              <a16:creationId xmlns="" xmlns:a16="http://schemas.microsoft.com/office/drawing/2014/main" id="{1CD4A2B7-5A37-4B4C-8CDA-E631707373B2}"/>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54" name="Text Box 662">
          <a:extLst>
            <a:ext uri="{FF2B5EF4-FFF2-40B4-BE49-F238E27FC236}">
              <a16:creationId xmlns="" xmlns:a16="http://schemas.microsoft.com/office/drawing/2014/main" id="{35088952-08ED-43B7-A7E3-769F67A0204D}"/>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55" name="Text Box 663">
          <a:extLst>
            <a:ext uri="{FF2B5EF4-FFF2-40B4-BE49-F238E27FC236}">
              <a16:creationId xmlns="" xmlns:a16="http://schemas.microsoft.com/office/drawing/2014/main" id="{C763E3CF-E2B0-46BD-80BF-F238DCAF8699}"/>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56" name="Text Box 664">
          <a:extLst>
            <a:ext uri="{FF2B5EF4-FFF2-40B4-BE49-F238E27FC236}">
              <a16:creationId xmlns="" xmlns:a16="http://schemas.microsoft.com/office/drawing/2014/main" id="{B4122AFA-FF4B-48AA-8DC2-5FC126893C37}"/>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57" name="Text Box 665">
          <a:extLst>
            <a:ext uri="{FF2B5EF4-FFF2-40B4-BE49-F238E27FC236}">
              <a16:creationId xmlns="" xmlns:a16="http://schemas.microsoft.com/office/drawing/2014/main" id="{FDC42DCE-EC31-4D9B-A494-FAC9FB7984DC}"/>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58" name="Text Box 666">
          <a:extLst>
            <a:ext uri="{FF2B5EF4-FFF2-40B4-BE49-F238E27FC236}">
              <a16:creationId xmlns="" xmlns:a16="http://schemas.microsoft.com/office/drawing/2014/main" id="{FB9342C7-9140-467A-A526-D0753167A064}"/>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59" name="Text Box 667">
          <a:extLst>
            <a:ext uri="{FF2B5EF4-FFF2-40B4-BE49-F238E27FC236}">
              <a16:creationId xmlns="" xmlns:a16="http://schemas.microsoft.com/office/drawing/2014/main" id="{7718F0A2-339D-47AA-9E32-B0F452A6E102}"/>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60" name="Text Box 668">
          <a:extLst>
            <a:ext uri="{FF2B5EF4-FFF2-40B4-BE49-F238E27FC236}">
              <a16:creationId xmlns="" xmlns:a16="http://schemas.microsoft.com/office/drawing/2014/main" id="{C0B5025D-9F77-4CC4-ACFE-A5521071B09D}"/>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61" name="Text Box 669">
          <a:extLst>
            <a:ext uri="{FF2B5EF4-FFF2-40B4-BE49-F238E27FC236}">
              <a16:creationId xmlns="" xmlns:a16="http://schemas.microsoft.com/office/drawing/2014/main" id="{480F8300-3287-4254-8916-E2CE39031E62}"/>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62" name="Text Box 670">
          <a:extLst>
            <a:ext uri="{FF2B5EF4-FFF2-40B4-BE49-F238E27FC236}">
              <a16:creationId xmlns="" xmlns:a16="http://schemas.microsoft.com/office/drawing/2014/main" id="{796913D1-E95F-462F-929E-92FA0AE35A99}"/>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63" name="Text Box 671">
          <a:extLst>
            <a:ext uri="{FF2B5EF4-FFF2-40B4-BE49-F238E27FC236}">
              <a16:creationId xmlns="" xmlns:a16="http://schemas.microsoft.com/office/drawing/2014/main" id="{06DED0B9-20AF-47F4-974F-0FB29651D051}"/>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64" name="Text Box 672">
          <a:extLst>
            <a:ext uri="{FF2B5EF4-FFF2-40B4-BE49-F238E27FC236}">
              <a16:creationId xmlns="" xmlns:a16="http://schemas.microsoft.com/office/drawing/2014/main" id="{CED9F4D0-5CCB-4CD7-970A-518C90CFC9B0}"/>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65" name="Text Box 673">
          <a:extLst>
            <a:ext uri="{FF2B5EF4-FFF2-40B4-BE49-F238E27FC236}">
              <a16:creationId xmlns="" xmlns:a16="http://schemas.microsoft.com/office/drawing/2014/main" id="{F7BCA23D-C362-4D5C-93DF-771D8C344F69}"/>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66" name="Text Box 674">
          <a:extLst>
            <a:ext uri="{FF2B5EF4-FFF2-40B4-BE49-F238E27FC236}">
              <a16:creationId xmlns="" xmlns:a16="http://schemas.microsoft.com/office/drawing/2014/main" id="{70510D6C-9F86-46EF-BD16-3F0D351D4051}"/>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67" name="Text Box 675">
          <a:extLst>
            <a:ext uri="{FF2B5EF4-FFF2-40B4-BE49-F238E27FC236}">
              <a16:creationId xmlns="" xmlns:a16="http://schemas.microsoft.com/office/drawing/2014/main" id="{77B31ED1-4E67-4B5E-80C0-E85A59334EAC}"/>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68" name="Text Box 676">
          <a:extLst>
            <a:ext uri="{FF2B5EF4-FFF2-40B4-BE49-F238E27FC236}">
              <a16:creationId xmlns="" xmlns:a16="http://schemas.microsoft.com/office/drawing/2014/main" id="{5E41FD73-CDF1-41A0-8CFB-251840770E50}"/>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69" name="Text Box 677">
          <a:extLst>
            <a:ext uri="{FF2B5EF4-FFF2-40B4-BE49-F238E27FC236}">
              <a16:creationId xmlns="" xmlns:a16="http://schemas.microsoft.com/office/drawing/2014/main" id="{6CBCCD7C-B8C2-4569-9A1F-2D1F168C1506}"/>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70" name="Text Box 678">
          <a:extLst>
            <a:ext uri="{FF2B5EF4-FFF2-40B4-BE49-F238E27FC236}">
              <a16:creationId xmlns="" xmlns:a16="http://schemas.microsoft.com/office/drawing/2014/main" id="{E3496700-6C61-443C-AF1F-A3F0F3016693}"/>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71" name="Text Box 679">
          <a:extLst>
            <a:ext uri="{FF2B5EF4-FFF2-40B4-BE49-F238E27FC236}">
              <a16:creationId xmlns="" xmlns:a16="http://schemas.microsoft.com/office/drawing/2014/main" id="{88CA1D52-F007-488A-A02D-3368BDB8788E}"/>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72" name="Text Box 680">
          <a:extLst>
            <a:ext uri="{FF2B5EF4-FFF2-40B4-BE49-F238E27FC236}">
              <a16:creationId xmlns="" xmlns:a16="http://schemas.microsoft.com/office/drawing/2014/main" id="{44C0F744-1FBE-4DD3-98DA-7A4C797C3C98}"/>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73" name="Text Box 681">
          <a:extLst>
            <a:ext uri="{FF2B5EF4-FFF2-40B4-BE49-F238E27FC236}">
              <a16:creationId xmlns="" xmlns:a16="http://schemas.microsoft.com/office/drawing/2014/main" id="{F17A8284-1334-466F-9473-47E5CFF63DC2}"/>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74" name="Text Box 682">
          <a:extLst>
            <a:ext uri="{FF2B5EF4-FFF2-40B4-BE49-F238E27FC236}">
              <a16:creationId xmlns="" xmlns:a16="http://schemas.microsoft.com/office/drawing/2014/main" id="{1D3EB77D-C4F0-47F4-BA11-20FC0A259DD5}"/>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75" name="Text Box 683">
          <a:extLst>
            <a:ext uri="{FF2B5EF4-FFF2-40B4-BE49-F238E27FC236}">
              <a16:creationId xmlns="" xmlns:a16="http://schemas.microsoft.com/office/drawing/2014/main" id="{79993FF4-2DAF-40EA-A8F0-9BA6BBA3798E}"/>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76" name="Text Box 684">
          <a:extLst>
            <a:ext uri="{FF2B5EF4-FFF2-40B4-BE49-F238E27FC236}">
              <a16:creationId xmlns="" xmlns:a16="http://schemas.microsoft.com/office/drawing/2014/main" id="{73F34336-AD0A-44A8-BA3C-614870C8C63A}"/>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77" name="Text Box 685">
          <a:extLst>
            <a:ext uri="{FF2B5EF4-FFF2-40B4-BE49-F238E27FC236}">
              <a16:creationId xmlns="" xmlns:a16="http://schemas.microsoft.com/office/drawing/2014/main" id="{B75492B9-A0DD-4513-A343-BCF114CBA16A}"/>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78" name="Text Box 739">
          <a:extLst>
            <a:ext uri="{FF2B5EF4-FFF2-40B4-BE49-F238E27FC236}">
              <a16:creationId xmlns="" xmlns:a16="http://schemas.microsoft.com/office/drawing/2014/main" id="{6A9352DC-FCD0-464F-97B4-B85DA3887CDB}"/>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79" name="Text Box 740">
          <a:extLst>
            <a:ext uri="{FF2B5EF4-FFF2-40B4-BE49-F238E27FC236}">
              <a16:creationId xmlns="" xmlns:a16="http://schemas.microsoft.com/office/drawing/2014/main" id="{4B403F88-EEAC-4576-9C2E-FEB4B58F5003}"/>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80" name="Text Box 741">
          <a:extLst>
            <a:ext uri="{FF2B5EF4-FFF2-40B4-BE49-F238E27FC236}">
              <a16:creationId xmlns="" xmlns:a16="http://schemas.microsoft.com/office/drawing/2014/main" id="{95F4F3DB-1B2D-43C6-BA63-BAE41F999092}"/>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81" name="Text Box 742">
          <a:extLst>
            <a:ext uri="{FF2B5EF4-FFF2-40B4-BE49-F238E27FC236}">
              <a16:creationId xmlns="" xmlns:a16="http://schemas.microsoft.com/office/drawing/2014/main" id="{560C3160-D8C9-4995-B68D-FD0AB368D77D}"/>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82" name="Text Box 743">
          <a:extLst>
            <a:ext uri="{FF2B5EF4-FFF2-40B4-BE49-F238E27FC236}">
              <a16:creationId xmlns="" xmlns:a16="http://schemas.microsoft.com/office/drawing/2014/main" id="{CE3F25B8-1115-40EF-B417-97D40B45B3B3}"/>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52</xdr:row>
      <xdr:rowOff>0</xdr:rowOff>
    </xdr:from>
    <xdr:to>
      <xdr:col>3</xdr:col>
      <xdr:colOff>76200</xdr:colOff>
      <xdr:row>53</xdr:row>
      <xdr:rowOff>0</xdr:rowOff>
    </xdr:to>
    <xdr:sp macro="" textlink="">
      <xdr:nvSpPr>
        <xdr:cNvPr id="283" name="Text Box 744">
          <a:extLst>
            <a:ext uri="{FF2B5EF4-FFF2-40B4-BE49-F238E27FC236}">
              <a16:creationId xmlns="" xmlns:a16="http://schemas.microsoft.com/office/drawing/2014/main" id="{11485D41-D70D-471F-A87F-962DF33D011A}"/>
            </a:ext>
          </a:extLst>
        </xdr:cNvPr>
        <xdr:cNvSpPr txBox="1">
          <a:spLocks noChangeArrowheads="1"/>
        </xdr:cNvSpPr>
      </xdr:nvSpPr>
      <xdr:spPr bwMode="auto">
        <a:xfrm>
          <a:off x="5448300" y="144703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284" name="Text Box 1">
          <a:extLst>
            <a:ext uri="{FF2B5EF4-FFF2-40B4-BE49-F238E27FC236}">
              <a16:creationId xmlns="" xmlns:a16="http://schemas.microsoft.com/office/drawing/2014/main" id="{C95F7A8C-9A12-4346-B16D-3FB8297F546F}"/>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285" name="Text Box 4">
          <a:extLst>
            <a:ext uri="{FF2B5EF4-FFF2-40B4-BE49-F238E27FC236}">
              <a16:creationId xmlns="" xmlns:a16="http://schemas.microsoft.com/office/drawing/2014/main" id="{C223410D-4007-42A0-AFB4-645313E6ECC9}"/>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286" name="Text Box 5">
          <a:extLst>
            <a:ext uri="{FF2B5EF4-FFF2-40B4-BE49-F238E27FC236}">
              <a16:creationId xmlns="" xmlns:a16="http://schemas.microsoft.com/office/drawing/2014/main" id="{E584CAA3-FE57-44A0-80C5-AE7499EFFF63}"/>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287" name="Text Box 6">
          <a:extLst>
            <a:ext uri="{FF2B5EF4-FFF2-40B4-BE49-F238E27FC236}">
              <a16:creationId xmlns="" xmlns:a16="http://schemas.microsoft.com/office/drawing/2014/main" id="{370E5D8D-CF66-4630-B0C6-768EF98E9E6A}"/>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288" name="Text Box 7">
          <a:extLst>
            <a:ext uri="{FF2B5EF4-FFF2-40B4-BE49-F238E27FC236}">
              <a16:creationId xmlns="" xmlns:a16="http://schemas.microsoft.com/office/drawing/2014/main" id="{E7F1B9E9-39B4-4A59-9042-479994215D30}"/>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289" name="Text Box 8">
          <a:extLst>
            <a:ext uri="{FF2B5EF4-FFF2-40B4-BE49-F238E27FC236}">
              <a16:creationId xmlns="" xmlns:a16="http://schemas.microsoft.com/office/drawing/2014/main" id="{658A6EE0-0FD6-4E23-BB38-CAE8120ACF09}"/>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290" name="Text Box 9">
          <a:extLst>
            <a:ext uri="{FF2B5EF4-FFF2-40B4-BE49-F238E27FC236}">
              <a16:creationId xmlns="" xmlns:a16="http://schemas.microsoft.com/office/drawing/2014/main" id="{E8DF49A5-223D-4B57-AF6A-896647313262}"/>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291" name="Text Box 10">
          <a:extLst>
            <a:ext uri="{FF2B5EF4-FFF2-40B4-BE49-F238E27FC236}">
              <a16:creationId xmlns="" xmlns:a16="http://schemas.microsoft.com/office/drawing/2014/main" id="{35DC4052-EA8D-4D47-A223-25E9227CA531}"/>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292" name="Text Box 11">
          <a:extLst>
            <a:ext uri="{FF2B5EF4-FFF2-40B4-BE49-F238E27FC236}">
              <a16:creationId xmlns="" xmlns:a16="http://schemas.microsoft.com/office/drawing/2014/main" id="{688D6789-30FA-41E6-8BA5-3CC85ACE4E16}"/>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293" name="Text Box 140">
          <a:extLst>
            <a:ext uri="{FF2B5EF4-FFF2-40B4-BE49-F238E27FC236}">
              <a16:creationId xmlns="" xmlns:a16="http://schemas.microsoft.com/office/drawing/2014/main" id="{7774661A-EA6E-486E-9156-77F23B29CAC4}"/>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294" name="Text Box 141">
          <a:extLst>
            <a:ext uri="{FF2B5EF4-FFF2-40B4-BE49-F238E27FC236}">
              <a16:creationId xmlns="" xmlns:a16="http://schemas.microsoft.com/office/drawing/2014/main" id="{3E62A2E3-DE02-4D62-8274-0B93B1E70289}"/>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295" name="Text Box 142">
          <a:extLst>
            <a:ext uri="{FF2B5EF4-FFF2-40B4-BE49-F238E27FC236}">
              <a16:creationId xmlns="" xmlns:a16="http://schemas.microsoft.com/office/drawing/2014/main" id="{59D56C81-FEE3-48C6-931C-52B38291241E}"/>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296" name="Text Box 143">
          <a:extLst>
            <a:ext uri="{FF2B5EF4-FFF2-40B4-BE49-F238E27FC236}">
              <a16:creationId xmlns="" xmlns:a16="http://schemas.microsoft.com/office/drawing/2014/main" id="{46C388F2-5EBD-4853-B42B-F92503668E50}"/>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297" name="Text Box 658">
          <a:extLst>
            <a:ext uri="{FF2B5EF4-FFF2-40B4-BE49-F238E27FC236}">
              <a16:creationId xmlns="" xmlns:a16="http://schemas.microsoft.com/office/drawing/2014/main" id="{69BF78FB-59D9-4E55-B80A-F410B2EE688B}"/>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298" name="Text Box 659">
          <a:extLst>
            <a:ext uri="{FF2B5EF4-FFF2-40B4-BE49-F238E27FC236}">
              <a16:creationId xmlns="" xmlns:a16="http://schemas.microsoft.com/office/drawing/2014/main" id="{558B2EB9-C73E-45E6-B17C-9C64F7ED9C13}"/>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299" name="Text Box 660">
          <a:extLst>
            <a:ext uri="{FF2B5EF4-FFF2-40B4-BE49-F238E27FC236}">
              <a16:creationId xmlns="" xmlns:a16="http://schemas.microsoft.com/office/drawing/2014/main" id="{ADE984A1-A4A5-4E18-AA21-1501E77EA110}"/>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00" name="Text Box 661">
          <a:extLst>
            <a:ext uri="{FF2B5EF4-FFF2-40B4-BE49-F238E27FC236}">
              <a16:creationId xmlns="" xmlns:a16="http://schemas.microsoft.com/office/drawing/2014/main" id="{341E66D7-899B-4CB1-BBBE-E2E08BA93EBB}"/>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01" name="Text Box 662">
          <a:extLst>
            <a:ext uri="{FF2B5EF4-FFF2-40B4-BE49-F238E27FC236}">
              <a16:creationId xmlns="" xmlns:a16="http://schemas.microsoft.com/office/drawing/2014/main" id="{72BEC006-BF2A-4648-B043-C7AD80594E2D}"/>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02" name="Text Box 663">
          <a:extLst>
            <a:ext uri="{FF2B5EF4-FFF2-40B4-BE49-F238E27FC236}">
              <a16:creationId xmlns="" xmlns:a16="http://schemas.microsoft.com/office/drawing/2014/main" id="{2E63AA17-332F-48D4-97A9-910E4BF69C7E}"/>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03" name="Text Box 664">
          <a:extLst>
            <a:ext uri="{FF2B5EF4-FFF2-40B4-BE49-F238E27FC236}">
              <a16:creationId xmlns="" xmlns:a16="http://schemas.microsoft.com/office/drawing/2014/main" id="{BC0B12FA-6AD8-4376-A0F3-B7EE1329B27D}"/>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04" name="Text Box 665">
          <a:extLst>
            <a:ext uri="{FF2B5EF4-FFF2-40B4-BE49-F238E27FC236}">
              <a16:creationId xmlns="" xmlns:a16="http://schemas.microsoft.com/office/drawing/2014/main" id="{7302A1A1-BB3B-4302-A8D6-45994287D22E}"/>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05" name="Text Box 666">
          <a:extLst>
            <a:ext uri="{FF2B5EF4-FFF2-40B4-BE49-F238E27FC236}">
              <a16:creationId xmlns="" xmlns:a16="http://schemas.microsoft.com/office/drawing/2014/main" id="{73B610DE-9EDA-463C-90F8-FE94306BA678}"/>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06" name="Text Box 667">
          <a:extLst>
            <a:ext uri="{FF2B5EF4-FFF2-40B4-BE49-F238E27FC236}">
              <a16:creationId xmlns="" xmlns:a16="http://schemas.microsoft.com/office/drawing/2014/main" id="{9A24A879-584C-4B72-B8CE-B52BA33E663B}"/>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07" name="Text Box 668">
          <a:extLst>
            <a:ext uri="{FF2B5EF4-FFF2-40B4-BE49-F238E27FC236}">
              <a16:creationId xmlns="" xmlns:a16="http://schemas.microsoft.com/office/drawing/2014/main" id="{E35EA6D5-4A8F-4718-B639-9908F15D38D6}"/>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08" name="Text Box 669">
          <a:extLst>
            <a:ext uri="{FF2B5EF4-FFF2-40B4-BE49-F238E27FC236}">
              <a16:creationId xmlns="" xmlns:a16="http://schemas.microsoft.com/office/drawing/2014/main" id="{1CB37545-CE00-4F68-90C4-FD68060E98A3}"/>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09" name="Text Box 670">
          <a:extLst>
            <a:ext uri="{FF2B5EF4-FFF2-40B4-BE49-F238E27FC236}">
              <a16:creationId xmlns="" xmlns:a16="http://schemas.microsoft.com/office/drawing/2014/main" id="{5CA7CC6E-B54C-4AEA-88A1-BE71A0941FB6}"/>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10" name="Text Box 671">
          <a:extLst>
            <a:ext uri="{FF2B5EF4-FFF2-40B4-BE49-F238E27FC236}">
              <a16:creationId xmlns="" xmlns:a16="http://schemas.microsoft.com/office/drawing/2014/main" id="{929D03D3-7B3F-4CCE-AE47-5724D96B92EC}"/>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11" name="Text Box 672">
          <a:extLst>
            <a:ext uri="{FF2B5EF4-FFF2-40B4-BE49-F238E27FC236}">
              <a16:creationId xmlns="" xmlns:a16="http://schemas.microsoft.com/office/drawing/2014/main" id="{74DAAD46-CDC9-4C24-989F-EBD8162CE07C}"/>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12" name="Text Box 673">
          <a:extLst>
            <a:ext uri="{FF2B5EF4-FFF2-40B4-BE49-F238E27FC236}">
              <a16:creationId xmlns="" xmlns:a16="http://schemas.microsoft.com/office/drawing/2014/main" id="{307A6907-BA14-436A-89FC-BD592722A4A6}"/>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13" name="Text Box 674">
          <a:extLst>
            <a:ext uri="{FF2B5EF4-FFF2-40B4-BE49-F238E27FC236}">
              <a16:creationId xmlns="" xmlns:a16="http://schemas.microsoft.com/office/drawing/2014/main" id="{82D55B92-80A4-4482-80F9-B43887CF3E43}"/>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14" name="Text Box 675">
          <a:extLst>
            <a:ext uri="{FF2B5EF4-FFF2-40B4-BE49-F238E27FC236}">
              <a16:creationId xmlns="" xmlns:a16="http://schemas.microsoft.com/office/drawing/2014/main" id="{93AB07BB-82EF-4407-BC41-D733CEEBE9A6}"/>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15" name="Text Box 676">
          <a:extLst>
            <a:ext uri="{FF2B5EF4-FFF2-40B4-BE49-F238E27FC236}">
              <a16:creationId xmlns="" xmlns:a16="http://schemas.microsoft.com/office/drawing/2014/main" id="{38BA7550-EE16-40DE-B5D2-A6F8FA4C2C9F}"/>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16" name="Text Box 677">
          <a:extLst>
            <a:ext uri="{FF2B5EF4-FFF2-40B4-BE49-F238E27FC236}">
              <a16:creationId xmlns="" xmlns:a16="http://schemas.microsoft.com/office/drawing/2014/main" id="{6F0BD497-C12E-4ECA-A73B-4321C2111BFB}"/>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17" name="Text Box 678">
          <a:extLst>
            <a:ext uri="{FF2B5EF4-FFF2-40B4-BE49-F238E27FC236}">
              <a16:creationId xmlns="" xmlns:a16="http://schemas.microsoft.com/office/drawing/2014/main" id="{E3DC2863-427E-43F3-8CEA-4354C63FFE49}"/>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18" name="Text Box 679">
          <a:extLst>
            <a:ext uri="{FF2B5EF4-FFF2-40B4-BE49-F238E27FC236}">
              <a16:creationId xmlns="" xmlns:a16="http://schemas.microsoft.com/office/drawing/2014/main" id="{8153B8C6-A2C9-4B1F-9109-9F9B95EA6D03}"/>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19" name="Text Box 680">
          <a:extLst>
            <a:ext uri="{FF2B5EF4-FFF2-40B4-BE49-F238E27FC236}">
              <a16:creationId xmlns="" xmlns:a16="http://schemas.microsoft.com/office/drawing/2014/main" id="{5626D0BB-FCC4-4900-A497-76B6F85EB289}"/>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20" name="Text Box 681">
          <a:extLst>
            <a:ext uri="{FF2B5EF4-FFF2-40B4-BE49-F238E27FC236}">
              <a16:creationId xmlns="" xmlns:a16="http://schemas.microsoft.com/office/drawing/2014/main" id="{F656DEC4-2A91-4454-8B32-DAF53E149818}"/>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21" name="Text Box 682">
          <a:extLst>
            <a:ext uri="{FF2B5EF4-FFF2-40B4-BE49-F238E27FC236}">
              <a16:creationId xmlns="" xmlns:a16="http://schemas.microsoft.com/office/drawing/2014/main" id="{1E27BED6-0447-48AC-A654-3283E082B039}"/>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22" name="Text Box 683">
          <a:extLst>
            <a:ext uri="{FF2B5EF4-FFF2-40B4-BE49-F238E27FC236}">
              <a16:creationId xmlns="" xmlns:a16="http://schemas.microsoft.com/office/drawing/2014/main" id="{5E9F05E1-5521-4E96-919E-5EB8BFA9A8FE}"/>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23" name="Text Box 684">
          <a:extLst>
            <a:ext uri="{FF2B5EF4-FFF2-40B4-BE49-F238E27FC236}">
              <a16:creationId xmlns="" xmlns:a16="http://schemas.microsoft.com/office/drawing/2014/main" id="{706B82C6-35EA-4586-910A-E5A2822F8461}"/>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24" name="Text Box 685">
          <a:extLst>
            <a:ext uri="{FF2B5EF4-FFF2-40B4-BE49-F238E27FC236}">
              <a16:creationId xmlns="" xmlns:a16="http://schemas.microsoft.com/office/drawing/2014/main" id="{740FB0B6-E840-4929-873C-795F7A4C1B90}"/>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25" name="Text Box 739">
          <a:extLst>
            <a:ext uri="{FF2B5EF4-FFF2-40B4-BE49-F238E27FC236}">
              <a16:creationId xmlns="" xmlns:a16="http://schemas.microsoft.com/office/drawing/2014/main" id="{671A76A3-B759-40F5-820E-52DE32FD6D65}"/>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26" name="Text Box 740">
          <a:extLst>
            <a:ext uri="{FF2B5EF4-FFF2-40B4-BE49-F238E27FC236}">
              <a16:creationId xmlns="" xmlns:a16="http://schemas.microsoft.com/office/drawing/2014/main" id="{FF3AE356-5469-4B56-936A-F9F0BDF474A1}"/>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27" name="Text Box 741">
          <a:extLst>
            <a:ext uri="{FF2B5EF4-FFF2-40B4-BE49-F238E27FC236}">
              <a16:creationId xmlns="" xmlns:a16="http://schemas.microsoft.com/office/drawing/2014/main" id="{F8DA383E-4A59-49B5-9C37-DFDDF7B53BFB}"/>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28" name="Text Box 742">
          <a:extLst>
            <a:ext uri="{FF2B5EF4-FFF2-40B4-BE49-F238E27FC236}">
              <a16:creationId xmlns="" xmlns:a16="http://schemas.microsoft.com/office/drawing/2014/main" id="{402EEE31-2360-4F9D-A847-C68C58368C40}"/>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29" name="Text Box 743">
          <a:extLst>
            <a:ext uri="{FF2B5EF4-FFF2-40B4-BE49-F238E27FC236}">
              <a16:creationId xmlns="" xmlns:a16="http://schemas.microsoft.com/office/drawing/2014/main" id="{AB552C90-0471-44E8-82DE-054C37404824}"/>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53</xdr:row>
      <xdr:rowOff>0</xdr:rowOff>
    </xdr:from>
    <xdr:to>
      <xdr:col>3</xdr:col>
      <xdr:colOff>76200</xdr:colOff>
      <xdr:row>53</xdr:row>
      <xdr:rowOff>167640</xdr:rowOff>
    </xdr:to>
    <xdr:sp macro="" textlink="">
      <xdr:nvSpPr>
        <xdr:cNvPr id="330" name="Text Box 744">
          <a:extLst>
            <a:ext uri="{FF2B5EF4-FFF2-40B4-BE49-F238E27FC236}">
              <a16:creationId xmlns="" xmlns:a16="http://schemas.microsoft.com/office/drawing/2014/main" id="{920F5445-46B1-499E-B2D0-D5265678E5A4}"/>
            </a:ext>
          </a:extLst>
        </xdr:cNvPr>
        <xdr:cNvSpPr txBox="1">
          <a:spLocks noChangeArrowheads="1"/>
        </xdr:cNvSpPr>
      </xdr:nvSpPr>
      <xdr:spPr bwMode="auto">
        <a:xfrm>
          <a:off x="5448300" y="146685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31" name="Text Box 686">
          <a:extLst>
            <a:ext uri="{FF2B5EF4-FFF2-40B4-BE49-F238E27FC236}">
              <a16:creationId xmlns="" xmlns:a16="http://schemas.microsoft.com/office/drawing/2014/main" id="{2029FD8B-5EE9-4611-85D7-E67B7F7B25A7}"/>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32" name="Text Box 687">
          <a:extLst>
            <a:ext uri="{FF2B5EF4-FFF2-40B4-BE49-F238E27FC236}">
              <a16:creationId xmlns="" xmlns:a16="http://schemas.microsoft.com/office/drawing/2014/main" id="{8852229E-CC74-4DB3-A30C-69A8B6BED659}"/>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33" name="Text Box 688">
          <a:extLst>
            <a:ext uri="{FF2B5EF4-FFF2-40B4-BE49-F238E27FC236}">
              <a16:creationId xmlns="" xmlns:a16="http://schemas.microsoft.com/office/drawing/2014/main" id="{BE4210F8-A37E-405D-811E-BB75BD40F7F8}"/>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34" name="Text Box 689">
          <a:extLst>
            <a:ext uri="{FF2B5EF4-FFF2-40B4-BE49-F238E27FC236}">
              <a16:creationId xmlns="" xmlns:a16="http://schemas.microsoft.com/office/drawing/2014/main" id="{F7BD7898-3CE4-4F91-B16A-2430DCE31E4A}"/>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35" name="Text Box 690">
          <a:extLst>
            <a:ext uri="{FF2B5EF4-FFF2-40B4-BE49-F238E27FC236}">
              <a16:creationId xmlns="" xmlns:a16="http://schemas.microsoft.com/office/drawing/2014/main" id="{C22764E7-349A-4107-BEEF-1E13E3126779}"/>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36" name="Text Box 691">
          <a:extLst>
            <a:ext uri="{FF2B5EF4-FFF2-40B4-BE49-F238E27FC236}">
              <a16:creationId xmlns="" xmlns:a16="http://schemas.microsoft.com/office/drawing/2014/main" id="{08D8200A-8D25-46E9-8A03-482CC9E00808}"/>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37" name="Text Box 692">
          <a:extLst>
            <a:ext uri="{FF2B5EF4-FFF2-40B4-BE49-F238E27FC236}">
              <a16:creationId xmlns="" xmlns:a16="http://schemas.microsoft.com/office/drawing/2014/main" id="{7097B5DC-2FF7-4BF4-BEE3-C0177AF84A7B}"/>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38" name="Text Box 693">
          <a:extLst>
            <a:ext uri="{FF2B5EF4-FFF2-40B4-BE49-F238E27FC236}">
              <a16:creationId xmlns="" xmlns:a16="http://schemas.microsoft.com/office/drawing/2014/main" id="{0530093B-94C8-4694-9370-38DC5E8E3F5B}"/>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39" name="Text Box 694">
          <a:extLst>
            <a:ext uri="{FF2B5EF4-FFF2-40B4-BE49-F238E27FC236}">
              <a16:creationId xmlns="" xmlns:a16="http://schemas.microsoft.com/office/drawing/2014/main" id="{87F56C96-2921-4B71-8A31-49F4009AA524}"/>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40" name="Text Box 695">
          <a:extLst>
            <a:ext uri="{FF2B5EF4-FFF2-40B4-BE49-F238E27FC236}">
              <a16:creationId xmlns="" xmlns:a16="http://schemas.microsoft.com/office/drawing/2014/main" id="{854D371F-9B38-485F-BF5E-A2A66539CAB2}"/>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41" name="Text Box 696">
          <a:extLst>
            <a:ext uri="{FF2B5EF4-FFF2-40B4-BE49-F238E27FC236}">
              <a16:creationId xmlns="" xmlns:a16="http://schemas.microsoft.com/office/drawing/2014/main" id="{6686CB9E-D4B9-49A8-A9C2-FE59B85A108F}"/>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42" name="Text Box 697">
          <a:extLst>
            <a:ext uri="{FF2B5EF4-FFF2-40B4-BE49-F238E27FC236}">
              <a16:creationId xmlns="" xmlns:a16="http://schemas.microsoft.com/office/drawing/2014/main" id="{F651506D-80A8-48DA-AA3C-30C9CC73A0CD}"/>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43" name="Text Box 698">
          <a:extLst>
            <a:ext uri="{FF2B5EF4-FFF2-40B4-BE49-F238E27FC236}">
              <a16:creationId xmlns="" xmlns:a16="http://schemas.microsoft.com/office/drawing/2014/main" id="{DB4EA4C2-7B7A-460E-A99F-42552D044DAB}"/>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44" name="Text Box 699">
          <a:extLst>
            <a:ext uri="{FF2B5EF4-FFF2-40B4-BE49-F238E27FC236}">
              <a16:creationId xmlns="" xmlns:a16="http://schemas.microsoft.com/office/drawing/2014/main" id="{D378798C-38F3-4F1C-9BCF-F7300466B1FF}"/>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45" name="Text Box 700">
          <a:extLst>
            <a:ext uri="{FF2B5EF4-FFF2-40B4-BE49-F238E27FC236}">
              <a16:creationId xmlns="" xmlns:a16="http://schemas.microsoft.com/office/drawing/2014/main" id="{6C97D107-B67A-4DE6-AD4F-3B2FFEFAEAA6}"/>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46" name="Text Box 701">
          <a:extLst>
            <a:ext uri="{FF2B5EF4-FFF2-40B4-BE49-F238E27FC236}">
              <a16:creationId xmlns="" xmlns:a16="http://schemas.microsoft.com/office/drawing/2014/main" id="{9D550749-3A29-4E04-A9E2-6A914AC83EF8}"/>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47" name="Text Box 702">
          <a:extLst>
            <a:ext uri="{FF2B5EF4-FFF2-40B4-BE49-F238E27FC236}">
              <a16:creationId xmlns="" xmlns:a16="http://schemas.microsoft.com/office/drawing/2014/main" id="{50BEA6FB-F3D9-4D5B-B422-1DA04466E58A}"/>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48" name="Text Box 703">
          <a:extLst>
            <a:ext uri="{FF2B5EF4-FFF2-40B4-BE49-F238E27FC236}">
              <a16:creationId xmlns="" xmlns:a16="http://schemas.microsoft.com/office/drawing/2014/main" id="{43F04B20-6FFF-4C75-A1CF-43596BDA4A51}"/>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49" name="Text Box 704">
          <a:extLst>
            <a:ext uri="{FF2B5EF4-FFF2-40B4-BE49-F238E27FC236}">
              <a16:creationId xmlns="" xmlns:a16="http://schemas.microsoft.com/office/drawing/2014/main" id="{A13718AE-731A-4A36-A88F-4158567BD35F}"/>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50" name="Text Box 705">
          <a:extLst>
            <a:ext uri="{FF2B5EF4-FFF2-40B4-BE49-F238E27FC236}">
              <a16:creationId xmlns="" xmlns:a16="http://schemas.microsoft.com/office/drawing/2014/main" id="{D97187C7-22CB-410F-9EC2-C6B964E19199}"/>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51" name="Text Box 706">
          <a:extLst>
            <a:ext uri="{FF2B5EF4-FFF2-40B4-BE49-F238E27FC236}">
              <a16:creationId xmlns="" xmlns:a16="http://schemas.microsoft.com/office/drawing/2014/main" id="{C348E4C0-B006-4577-9527-0A832D130395}"/>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52" name="Text Box 707">
          <a:extLst>
            <a:ext uri="{FF2B5EF4-FFF2-40B4-BE49-F238E27FC236}">
              <a16:creationId xmlns="" xmlns:a16="http://schemas.microsoft.com/office/drawing/2014/main" id="{A2459064-1191-4308-B0E7-32C5C474D2EE}"/>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53" name="Text Box 708">
          <a:extLst>
            <a:ext uri="{FF2B5EF4-FFF2-40B4-BE49-F238E27FC236}">
              <a16:creationId xmlns="" xmlns:a16="http://schemas.microsoft.com/office/drawing/2014/main" id="{63B25231-3278-43B8-AD70-306C4DE6494D}"/>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54" name="Text Box 709">
          <a:extLst>
            <a:ext uri="{FF2B5EF4-FFF2-40B4-BE49-F238E27FC236}">
              <a16:creationId xmlns="" xmlns:a16="http://schemas.microsoft.com/office/drawing/2014/main" id="{087DC027-C4E9-40EC-9B9B-696EC4A33F13}"/>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55" name="Text Box 710">
          <a:extLst>
            <a:ext uri="{FF2B5EF4-FFF2-40B4-BE49-F238E27FC236}">
              <a16:creationId xmlns="" xmlns:a16="http://schemas.microsoft.com/office/drawing/2014/main" id="{D17B17F3-59C8-4D54-8779-2FE376860135}"/>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56" name="Text Box 711">
          <a:extLst>
            <a:ext uri="{FF2B5EF4-FFF2-40B4-BE49-F238E27FC236}">
              <a16:creationId xmlns="" xmlns:a16="http://schemas.microsoft.com/office/drawing/2014/main" id="{C0F127F8-D005-47ED-8E49-149211DD38BB}"/>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57" name="Text Box 712">
          <a:extLst>
            <a:ext uri="{FF2B5EF4-FFF2-40B4-BE49-F238E27FC236}">
              <a16:creationId xmlns="" xmlns:a16="http://schemas.microsoft.com/office/drawing/2014/main" id="{86038916-39E6-4921-A37E-9ED65CD50F13}"/>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58" name="Text Box 713">
          <a:extLst>
            <a:ext uri="{FF2B5EF4-FFF2-40B4-BE49-F238E27FC236}">
              <a16:creationId xmlns="" xmlns:a16="http://schemas.microsoft.com/office/drawing/2014/main" id="{556DE932-8A0C-482B-B1CE-4A621A3F9120}"/>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59" name="Text Box 714">
          <a:extLst>
            <a:ext uri="{FF2B5EF4-FFF2-40B4-BE49-F238E27FC236}">
              <a16:creationId xmlns="" xmlns:a16="http://schemas.microsoft.com/office/drawing/2014/main" id="{9A104086-A3AC-4A9A-BCED-5C805DAD8BF9}"/>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60" name="Text Box 715">
          <a:extLst>
            <a:ext uri="{FF2B5EF4-FFF2-40B4-BE49-F238E27FC236}">
              <a16:creationId xmlns="" xmlns:a16="http://schemas.microsoft.com/office/drawing/2014/main" id="{F2533BF4-0F1D-4B22-9619-9ECFB7EBCFE5}"/>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61" name="Text Box 716">
          <a:extLst>
            <a:ext uri="{FF2B5EF4-FFF2-40B4-BE49-F238E27FC236}">
              <a16:creationId xmlns="" xmlns:a16="http://schemas.microsoft.com/office/drawing/2014/main" id="{E895F7A8-BA1E-48C5-93FC-4650E96A4597}"/>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62" name="Text Box 717">
          <a:extLst>
            <a:ext uri="{FF2B5EF4-FFF2-40B4-BE49-F238E27FC236}">
              <a16:creationId xmlns="" xmlns:a16="http://schemas.microsoft.com/office/drawing/2014/main" id="{B0C06F68-278D-4E27-8276-83CDEFFE4B62}"/>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63" name="Text Box 718">
          <a:extLst>
            <a:ext uri="{FF2B5EF4-FFF2-40B4-BE49-F238E27FC236}">
              <a16:creationId xmlns="" xmlns:a16="http://schemas.microsoft.com/office/drawing/2014/main" id="{BEF6191B-BA8E-4DD6-B311-92E4E9472520}"/>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64" name="Text Box 719">
          <a:extLst>
            <a:ext uri="{FF2B5EF4-FFF2-40B4-BE49-F238E27FC236}">
              <a16:creationId xmlns="" xmlns:a16="http://schemas.microsoft.com/office/drawing/2014/main" id="{8616CBAF-C196-488F-A19E-7B96CE7803CD}"/>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65" name="Text Box 720">
          <a:extLst>
            <a:ext uri="{FF2B5EF4-FFF2-40B4-BE49-F238E27FC236}">
              <a16:creationId xmlns="" xmlns:a16="http://schemas.microsoft.com/office/drawing/2014/main" id="{5A13176E-3138-4919-8506-221C9E9230F0}"/>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66" name="Text Box 721">
          <a:extLst>
            <a:ext uri="{FF2B5EF4-FFF2-40B4-BE49-F238E27FC236}">
              <a16:creationId xmlns="" xmlns:a16="http://schemas.microsoft.com/office/drawing/2014/main" id="{29579018-F1D8-44EE-A654-F3B24C9A096B}"/>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67" name="Text Box 722">
          <a:extLst>
            <a:ext uri="{FF2B5EF4-FFF2-40B4-BE49-F238E27FC236}">
              <a16:creationId xmlns="" xmlns:a16="http://schemas.microsoft.com/office/drawing/2014/main" id="{F8EE4E4E-3079-45A3-9596-F1DF4860840F}"/>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68" name="Text Box 723">
          <a:extLst>
            <a:ext uri="{FF2B5EF4-FFF2-40B4-BE49-F238E27FC236}">
              <a16:creationId xmlns="" xmlns:a16="http://schemas.microsoft.com/office/drawing/2014/main" id="{64F7F5F2-15A9-45C6-92CA-7EB9742EED53}"/>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69" name="Text Box 724">
          <a:extLst>
            <a:ext uri="{FF2B5EF4-FFF2-40B4-BE49-F238E27FC236}">
              <a16:creationId xmlns="" xmlns:a16="http://schemas.microsoft.com/office/drawing/2014/main" id="{2FA66EFA-B5B8-4724-AC7B-3B8D30BDA927}"/>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70" name="Text Box 725">
          <a:extLst>
            <a:ext uri="{FF2B5EF4-FFF2-40B4-BE49-F238E27FC236}">
              <a16:creationId xmlns="" xmlns:a16="http://schemas.microsoft.com/office/drawing/2014/main" id="{E164F099-926E-42EF-B2EB-8D60364ECA28}"/>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71" name="Text Box 726">
          <a:extLst>
            <a:ext uri="{FF2B5EF4-FFF2-40B4-BE49-F238E27FC236}">
              <a16:creationId xmlns="" xmlns:a16="http://schemas.microsoft.com/office/drawing/2014/main" id="{B696D1D7-817C-445F-97B6-D5CBACCCB36E}"/>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72" name="Text Box 727">
          <a:extLst>
            <a:ext uri="{FF2B5EF4-FFF2-40B4-BE49-F238E27FC236}">
              <a16:creationId xmlns="" xmlns:a16="http://schemas.microsoft.com/office/drawing/2014/main" id="{C2D625BA-F832-4FB8-A155-9C66947D1FA4}"/>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73" name="Text Box 728">
          <a:extLst>
            <a:ext uri="{FF2B5EF4-FFF2-40B4-BE49-F238E27FC236}">
              <a16:creationId xmlns="" xmlns:a16="http://schemas.microsoft.com/office/drawing/2014/main" id="{D419B8EC-4A90-4881-8BF1-1FAB36AF4CAA}"/>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74" name="Text Box 729">
          <a:extLst>
            <a:ext uri="{FF2B5EF4-FFF2-40B4-BE49-F238E27FC236}">
              <a16:creationId xmlns="" xmlns:a16="http://schemas.microsoft.com/office/drawing/2014/main" id="{CC6F20DE-C95C-4EC3-A751-78BDA83FB665}"/>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75" name="Text Box 730">
          <a:extLst>
            <a:ext uri="{FF2B5EF4-FFF2-40B4-BE49-F238E27FC236}">
              <a16:creationId xmlns="" xmlns:a16="http://schemas.microsoft.com/office/drawing/2014/main" id="{7FDC43D2-507E-4D9A-8EDB-42BF0E52BF97}"/>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76" name="Text Box 731">
          <a:extLst>
            <a:ext uri="{FF2B5EF4-FFF2-40B4-BE49-F238E27FC236}">
              <a16:creationId xmlns="" xmlns:a16="http://schemas.microsoft.com/office/drawing/2014/main" id="{6C336F0C-7ACF-40CE-B7A5-1222215D7991}"/>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77" name="Text Box 732">
          <a:extLst>
            <a:ext uri="{FF2B5EF4-FFF2-40B4-BE49-F238E27FC236}">
              <a16:creationId xmlns="" xmlns:a16="http://schemas.microsoft.com/office/drawing/2014/main" id="{99B7EBA5-5970-488A-AE49-886111A9A714}"/>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78" name="Text Box 733">
          <a:extLst>
            <a:ext uri="{FF2B5EF4-FFF2-40B4-BE49-F238E27FC236}">
              <a16:creationId xmlns="" xmlns:a16="http://schemas.microsoft.com/office/drawing/2014/main" id="{1035820F-0378-4650-86BF-0FCB9F98BEE7}"/>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79" name="Text Box 734">
          <a:extLst>
            <a:ext uri="{FF2B5EF4-FFF2-40B4-BE49-F238E27FC236}">
              <a16:creationId xmlns="" xmlns:a16="http://schemas.microsoft.com/office/drawing/2014/main" id="{63B99051-E3CD-4A98-BC46-163058984794}"/>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80" name="Text Box 735">
          <a:extLst>
            <a:ext uri="{FF2B5EF4-FFF2-40B4-BE49-F238E27FC236}">
              <a16:creationId xmlns="" xmlns:a16="http://schemas.microsoft.com/office/drawing/2014/main" id="{4069E84D-AD38-4CA5-B7C9-FB9ADB4D7B42}"/>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81" name="Text Box 736">
          <a:extLst>
            <a:ext uri="{FF2B5EF4-FFF2-40B4-BE49-F238E27FC236}">
              <a16:creationId xmlns="" xmlns:a16="http://schemas.microsoft.com/office/drawing/2014/main" id="{E7355D20-4562-4A09-86A7-3BB188F90D2C}"/>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82" name="Text Box 737">
          <a:extLst>
            <a:ext uri="{FF2B5EF4-FFF2-40B4-BE49-F238E27FC236}">
              <a16:creationId xmlns="" xmlns:a16="http://schemas.microsoft.com/office/drawing/2014/main" id="{4BC402E8-58E1-4E8E-9CBE-D5F327AB51CC}"/>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83" name="Text Box 738">
          <a:extLst>
            <a:ext uri="{FF2B5EF4-FFF2-40B4-BE49-F238E27FC236}">
              <a16:creationId xmlns="" xmlns:a16="http://schemas.microsoft.com/office/drawing/2014/main" id="{5B2290AC-BF9C-4F3F-95C0-F9E8BDA1657B}"/>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84" name="Text Box 874">
          <a:extLst>
            <a:ext uri="{FF2B5EF4-FFF2-40B4-BE49-F238E27FC236}">
              <a16:creationId xmlns="" xmlns:a16="http://schemas.microsoft.com/office/drawing/2014/main" id="{BE7A8402-28B3-41F9-B946-B597B30549DA}"/>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85" name="Text Box 875">
          <a:extLst>
            <a:ext uri="{FF2B5EF4-FFF2-40B4-BE49-F238E27FC236}">
              <a16:creationId xmlns="" xmlns:a16="http://schemas.microsoft.com/office/drawing/2014/main" id="{C9C19EB9-C3FE-4E18-A010-4C000D70D526}"/>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86" name="Text Box 876">
          <a:extLst>
            <a:ext uri="{FF2B5EF4-FFF2-40B4-BE49-F238E27FC236}">
              <a16:creationId xmlns="" xmlns:a16="http://schemas.microsoft.com/office/drawing/2014/main" id="{EE47E3F1-6753-4EBB-8026-313C0F139860}"/>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87" name="Text Box 877">
          <a:extLst>
            <a:ext uri="{FF2B5EF4-FFF2-40B4-BE49-F238E27FC236}">
              <a16:creationId xmlns="" xmlns:a16="http://schemas.microsoft.com/office/drawing/2014/main" id="{A89FAE76-951F-48BD-B55F-150A71726B02}"/>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88" name="Text Box 878">
          <a:extLst>
            <a:ext uri="{FF2B5EF4-FFF2-40B4-BE49-F238E27FC236}">
              <a16:creationId xmlns="" xmlns:a16="http://schemas.microsoft.com/office/drawing/2014/main" id="{B6E9E567-9A28-41ED-8340-ACC06AEE1C9E}"/>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89" name="Text Box 879">
          <a:extLst>
            <a:ext uri="{FF2B5EF4-FFF2-40B4-BE49-F238E27FC236}">
              <a16:creationId xmlns="" xmlns:a16="http://schemas.microsoft.com/office/drawing/2014/main" id="{97857183-E7DE-45D3-A77A-1F53CB5FFD3C}"/>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90" name="Text Box 880">
          <a:extLst>
            <a:ext uri="{FF2B5EF4-FFF2-40B4-BE49-F238E27FC236}">
              <a16:creationId xmlns="" xmlns:a16="http://schemas.microsoft.com/office/drawing/2014/main" id="{F35E5983-B02B-4BC9-B863-14232398AEC8}"/>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91" name="Text Box 881">
          <a:extLst>
            <a:ext uri="{FF2B5EF4-FFF2-40B4-BE49-F238E27FC236}">
              <a16:creationId xmlns="" xmlns:a16="http://schemas.microsoft.com/office/drawing/2014/main" id="{337ED862-E345-44FF-8BF1-A5A9C731D3E9}"/>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92" name="Text Box 882">
          <a:extLst>
            <a:ext uri="{FF2B5EF4-FFF2-40B4-BE49-F238E27FC236}">
              <a16:creationId xmlns="" xmlns:a16="http://schemas.microsoft.com/office/drawing/2014/main" id="{9B0A7C9F-0F35-4B36-80B3-071C93D13E27}"/>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93" name="Text Box 883">
          <a:extLst>
            <a:ext uri="{FF2B5EF4-FFF2-40B4-BE49-F238E27FC236}">
              <a16:creationId xmlns="" xmlns:a16="http://schemas.microsoft.com/office/drawing/2014/main" id="{9F9B8B87-55FC-4C55-BF36-5D6A424DDA06}"/>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94" name="Text Box 884">
          <a:extLst>
            <a:ext uri="{FF2B5EF4-FFF2-40B4-BE49-F238E27FC236}">
              <a16:creationId xmlns="" xmlns:a16="http://schemas.microsoft.com/office/drawing/2014/main" id="{CFD1A8C0-51C0-43A1-B540-0EE5D2BC29FC}"/>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95" name="Text Box 885">
          <a:extLst>
            <a:ext uri="{FF2B5EF4-FFF2-40B4-BE49-F238E27FC236}">
              <a16:creationId xmlns="" xmlns:a16="http://schemas.microsoft.com/office/drawing/2014/main" id="{0EA1EB4D-8286-43E5-A259-1BD38577621E}"/>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96" name="Text Box 886">
          <a:extLst>
            <a:ext uri="{FF2B5EF4-FFF2-40B4-BE49-F238E27FC236}">
              <a16:creationId xmlns="" xmlns:a16="http://schemas.microsoft.com/office/drawing/2014/main" id="{B1A54761-2BD2-4C8C-BB2A-9A54481D2AC6}"/>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97" name="Text Box 887">
          <a:extLst>
            <a:ext uri="{FF2B5EF4-FFF2-40B4-BE49-F238E27FC236}">
              <a16:creationId xmlns="" xmlns:a16="http://schemas.microsoft.com/office/drawing/2014/main" id="{4B30BBBD-FA55-4012-8A2B-63FDFCAF9975}"/>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98" name="Text Box 888">
          <a:extLst>
            <a:ext uri="{FF2B5EF4-FFF2-40B4-BE49-F238E27FC236}">
              <a16:creationId xmlns="" xmlns:a16="http://schemas.microsoft.com/office/drawing/2014/main" id="{5F45C7A1-EE28-456A-AF87-12C5CD02B34A}"/>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399" name="Text Box 889">
          <a:extLst>
            <a:ext uri="{FF2B5EF4-FFF2-40B4-BE49-F238E27FC236}">
              <a16:creationId xmlns="" xmlns:a16="http://schemas.microsoft.com/office/drawing/2014/main" id="{52AA288D-1EB9-401F-B9B1-51EDDB100635}"/>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00" name="Text Box 890">
          <a:extLst>
            <a:ext uri="{FF2B5EF4-FFF2-40B4-BE49-F238E27FC236}">
              <a16:creationId xmlns="" xmlns:a16="http://schemas.microsoft.com/office/drawing/2014/main" id="{4B04B375-E26F-437F-A3F1-42BB8A8939AB}"/>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01" name="Text Box 891">
          <a:extLst>
            <a:ext uri="{FF2B5EF4-FFF2-40B4-BE49-F238E27FC236}">
              <a16:creationId xmlns="" xmlns:a16="http://schemas.microsoft.com/office/drawing/2014/main" id="{C9AFAB3B-BF56-4B4D-900E-3230690C9C72}"/>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02" name="Text Box 892">
          <a:extLst>
            <a:ext uri="{FF2B5EF4-FFF2-40B4-BE49-F238E27FC236}">
              <a16:creationId xmlns="" xmlns:a16="http://schemas.microsoft.com/office/drawing/2014/main" id="{648013B4-2409-409C-8FE6-C238529EE26D}"/>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03" name="Text Box 893">
          <a:extLst>
            <a:ext uri="{FF2B5EF4-FFF2-40B4-BE49-F238E27FC236}">
              <a16:creationId xmlns="" xmlns:a16="http://schemas.microsoft.com/office/drawing/2014/main" id="{9D8F4618-BADE-4E5F-990C-89CFF63C4DD5}"/>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04" name="Text Box 894">
          <a:extLst>
            <a:ext uri="{FF2B5EF4-FFF2-40B4-BE49-F238E27FC236}">
              <a16:creationId xmlns="" xmlns:a16="http://schemas.microsoft.com/office/drawing/2014/main" id="{5697A33F-2519-4F10-8555-9E6FFB1D625C}"/>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05" name="Text Box 895">
          <a:extLst>
            <a:ext uri="{FF2B5EF4-FFF2-40B4-BE49-F238E27FC236}">
              <a16:creationId xmlns="" xmlns:a16="http://schemas.microsoft.com/office/drawing/2014/main" id="{3CC91FB4-9F83-4A5E-9ACA-3F0B6913C5AA}"/>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06" name="Text Box 896">
          <a:extLst>
            <a:ext uri="{FF2B5EF4-FFF2-40B4-BE49-F238E27FC236}">
              <a16:creationId xmlns="" xmlns:a16="http://schemas.microsoft.com/office/drawing/2014/main" id="{A39A94EA-4BDB-44DA-8DEA-7C4B44781FF6}"/>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07" name="Text Box 897">
          <a:extLst>
            <a:ext uri="{FF2B5EF4-FFF2-40B4-BE49-F238E27FC236}">
              <a16:creationId xmlns="" xmlns:a16="http://schemas.microsoft.com/office/drawing/2014/main" id="{63685096-297A-426E-9CCA-DA36C077AF1D}"/>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08" name="Text Box 898">
          <a:extLst>
            <a:ext uri="{FF2B5EF4-FFF2-40B4-BE49-F238E27FC236}">
              <a16:creationId xmlns="" xmlns:a16="http://schemas.microsoft.com/office/drawing/2014/main" id="{BEC67C51-E469-42A7-BDF9-1195AFF1410D}"/>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09" name="Text Box 899">
          <a:extLst>
            <a:ext uri="{FF2B5EF4-FFF2-40B4-BE49-F238E27FC236}">
              <a16:creationId xmlns="" xmlns:a16="http://schemas.microsoft.com/office/drawing/2014/main" id="{B848CD7A-BFCB-4D4B-82CE-30B7EF833780}"/>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10" name="Text Box 900">
          <a:extLst>
            <a:ext uri="{FF2B5EF4-FFF2-40B4-BE49-F238E27FC236}">
              <a16:creationId xmlns="" xmlns:a16="http://schemas.microsoft.com/office/drawing/2014/main" id="{7B4526D8-15AE-44BD-B4F0-770635F93456}"/>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11" name="Text Box 901">
          <a:extLst>
            <a:ext uri="{FF2B5EF4-FFF2-40B4-BE49-F238E27FC236}">
              <a16:creationId xmlns="" xmlns:a16="http://schemas.microsoft.com/office/drawing/2014/main" id="{49129BED-D4F1-47DE-AF11-B665CDC58BA2}"/>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12" name="Text Box 902">
          <a:extLst>
            <a:ext uri="{FF2B5EF4-FFF2-40B4-BE49-F238E27FC236}">
              <a16:creationId xmlns="" xmlns:a16="http://schemas.microsoft.com/office/drawing/2014/main" id="{707F3253-7C96-442E-AD89-4FF28EC458BC}"/>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13" name="Text Box 903">
          <a:extLst>
            <a:ext uri="{FF2B5EF4-FFF2-40B4-BE49-F238E27FC236}">
              <a16:creationId xmlns="" xmlns:a16="http://schemas.microsoft.com/office/drawing/2014/main" id="{87D5A384-7574-426E-BF07-1004F413F089}"/>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14" name="Text Box 904">
          <a:extLst>
            <a:ext uri="{FF2B5EF4-FFF2-40B4-BE49-F238E27FC236}">
              <a16:creationId xmlns="" xmlns:a16="http://schemas.microsoft.com/office/drawing/2014/main" id="{16A8E015-E02C-4C3D-8352-D3DB15D4B6D0}"/>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15" name="Text Box 905">
          <a:extLst>
            <a:ext uri="{FF2B5EF4-FFF2-40B4-BE49-F238E27FC236}">
              <a16:creationId xmlns="" xmlns:a16="http://schemas.microsoft.com/office/drawing/2014/main" id="{143D0295-8D21-406B-A19C-2D2D5A3FA2ED}"/>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16" name="Text Box 906">
          <a:extLst>
            <a:ext uri="{FF2B5EF4-FFF2-40B4-BE49-F238E27FC236}">
              <a16:creationId xmlns="" xmlns:a16="http://schemas.microsoft.com/office/drawing/2014/main" id="{82759EED-146A-4D32-9B88-93827339EAAA}"/>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17" name="Text Box 907">
          <a:extLst>
            <a:ext uri="{FF2B5EF4-FFF2-40B4-BE49-F238E27FC236}">
              <a16:creationId xmlns="" xmlns:a16="http://schemas.microsoft.com/office/drawing/2014/main" id="{FAE60ABD-C43B-441B-BCC1-94D03614A458}"/>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18" name="Text Box 908">
          <a:extLst>
            <a:ext uri="{FF2B5EF4-FFF2-40B4-BE49-F238E27FC236}">
              <a16:creationId xmlns="" xmlns:a16="http://schemas.microsoft.com/office/drawing/2014/main" id="{A7E647A1-4DB7-4344-B461-687CCC6D889D}"/>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19" name="Text Box 909">
          <a:extLst>
            <a:ext uri="{FF2B5EF4-FFF2-40B4-BE49-F238E27FC236}">
              <a16:creationId xmlns="" xmlns:a16="http://schemas.microsoft.com/office/drawing/2014/main" id="{A6776780-044F-4FC2-8E9D-670FC6D5D5DD}"/>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20" name="Text Box 910">
          <a:extLst>
            <a:ext uri="{FF2B5EF4-FFF2-40B4-BE49-F238E27FC236}">
              <a16:creationId xmlns="" xmlns:a16="http://schemas.microsoft.com/office/drawing/2014/main" id="{125781D9-8CD6-4FA0-84A4-51689A0BB97D}"/>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21" name="Text Box 911">
          <a:extLst>
            <a:ext uri="{FF2B5EF4-FFF2-40B4-BE49-F238E27FC236}">
              <a16:creationId xmlns="" xmlns:a16="http://schemas.microsoft.com/office/drawing/2014/main" id="{9EED2CC6-3521-4124-9A84-3254A7DAECD8}"/>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22" name="Text Box 912">
          <a:extLst>
            <a:ext uri="{FF2B5EF4-FFF2-40B4-BE49-F238E27FC236}">
              <a16:creationId xmlns="" xmlns:a16="http://schemas.microsoft.com/office/drawing/2014/main" id="{DFB45A6B-46B0-4D5F-A332-D9B7C9F0F42B}"/>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23" name="Text Box 913">
          <a:extLst>
            <a:ext uri="{FF2B5EF4-FFF2-40B4-BE49-F238E27FC236}">
              <a16:creationId xmlns="" xmlns:a16="http://schemas.microsoft.com/office/drawing/2014/main" id="{685600F5-B388-41D6-B699-20613B05FF50}"/>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424" name="Text Box 914">
          <a:extLst>
            <a:ext uri="{FF2B5EF4-FFF2-40B4-BE49-F238E27FC236}">
              <a16:creationId xmlns="" xmlns:a16="http://schemas.microsoft.com/office/drawing/2014/main" id="{C3E20B8C-4160-455D-955E-248F922E9DA1}"/>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25" name="Text Box 1">
          <a:extLst>
            <a:ext uri="{FF2B5EF4-FFF2-40B4-BE49-F238E27FC236}">
              <a16:creationId xmlns="" xmlns:a16="http://schemas.microsoft.com/office/drawing/2014/main" id="{3F22EAC5-3079-4B06-B6EB-B03D14393861}"/>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26" name="Text Box 4">
          <a:extLst>
            <a:ext uri="{FF2B5EF4-FFF2-40B4-BE49-F238E27FC236}">
              <a16:creationId xmlns="" xmlns:a16="http://schemas.microsoft.com/office/drawing/2014/main" id="{80D79CB0-ED1C-44F2-B37D-1A7375852EEA}"/>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27" name="Text Box 5">
          <a:extLst>
            <a:ext uri="{FF2B5EF4-FFF2-40B4-BE49-F238E27FC236}">
              <a16:creationId xmlns="" xmlns:a16="http://schemas.microsoft.com/office/drawing/2014/main" id="{EAADABA5-B566-438F-B963-AEFAB96012F8}"/>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28" name="Text Box 6">
          <a:extLst>
            <a:ext uri="{FF2B5EF4-FFF2-40B4-BE49-F238E27FC236}">
              <a16:creationId xmlns="" xmlns:a16="http://schemas.microsoft.com/office/drawing/2014/main" id="{605018EF-8D68-48AB-977A-F9D7DDC0B7CE}"/>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29" name="Text Box 7">
          <a:extLst>
            <a:ext uri="{FF2B5EF4-FFF2-40B4-BE49-F238E27FC236}">
              <a16:creationId xmlns="" xmlns:a16="http://schemas.microsoft.com/office/drawing/2014/main" id="{59945973-30CD-4211-AF04-B90ABE981789}"/>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30" name="Text Box 8">
          <a:extLst>
            <a:ext uri="{FF2B5EF4-FFF2-40B4-BE49-F238E27FC236}">
              <a16:creationId xmlns="" xmlns:a16="http://schemas.microsoft.com/office/drawing/2014/main" id="{E2BA9039-6E07-468F-96FF-797CC5541B57}"/>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31" name="Text Box 9">
          <a:extLst>
            <a:ext uri="{FF2B5EF4-FFF2-40B4-BE49-F238E27FC236}">
              <a16:creationId xmlns="" xmlns:a16="http://schemas.microsoft.com/office/drawing/2014/main" id="{EFF2B315-50FB-45EA-88C7-C53CB673B65E}"/>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32" name="Text Box 10">
          <a:extLst>
            <a:ext uri="{FF2B5EF4-FFF2-40B4-BE49-F238E27FC236}">
              <a16:creationId xmlns="" xmlns:a16="http://schemas.microsoft.com/office/drawing/2014/main" id="{32FCB2EA-FB5E-43B2-81B3-3F0E77779F05}"/>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33" name="Text Box 11">
          <a:extLst>
            <a:ext uri="{FF2B5EF4-FFF2-40B4-BE49-F238E27FC236}">
              <a16:creationId xmlns="" xmlns:a16="http://schemas.microsoft.com/office/drawing/2014/main" id="{33C471D6-9549-4BB0-B9F5-B57A555A4D7A}"/>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34" name="Text Box 140">
          <a:extLst>
            <a:ext uri="{FF2B5EF4-FFF2-40B4-BE49-F238E27FC236}">
              <a16:creationId xmlns="" xmlns:a16="http://schemas.microsoft.com/office/drawing/2014/main" id="{758C6686-1574-4DD0-A1BE-C17FDA287170}"/>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35" name="Text Box 141">
          <a:extLst>
            <a:ext uri="{FF2B5EF4-FFF2-40B4-BE49-F238E27FC236}">
              <a16:creationId xmlns="" xmlns:a16="http://schemas.microsoft.com/office/drawing/2014/main" id="{FAED2084-A90A-40E0-AC89-2D6C09B67333}"/>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36" name="Text Box 142">
          <a:extLst>
            <a:ext uri="{FF2B5EF4-FFF2-40B4-BE49-F238E27FC236}">
              <a16:creationId xmlns="" xmlns:a16="http://schemas.microsoft.com/office/drawing/2014/main" id="{FADE3705-F78D-428C-BEB9-F0D9C2DEACF8}"/>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37" name="Text Box 143">
          <a:extLst>
            <a:ext uri="{FF2B5EF4-FFF2-40B4-BE49-F238E27FC236}">
              <a16:creationId xmlns="" xmlns:a16="http://schemas.microsoft.com/office/drawing/2014/main" id="{15D33524-9CF9-48F7-894C-41F4055E862B}"/>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38" name="Text Box 658">
          <a:extLst>
            <a:ext uri="{FF2B5EF4-FFF2-40B4-BE49-F238E27FC236}">
              <a16:creationId xmlns="" xmlns:a16="http://schemas.microsoft.com/office/drawing/2014/main" id="{AFF76A0B-E8FF-4036-B612-92DDC207F8AD}"/>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39" name="Text Box 659">
          <a:extLst>
            <a:ext uri="{FF2B5EF4-FFF2-40B4-BE49-F238E27FC236}">
              <a16:creationId xmlns="" xmlns:a16="http://schemas.microsoft.com/office/drawing/2014/main" id="{F7E453E9-1648-410B-A280-700E07ABC8DE}"/>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40" name="Text Box 660">
          <a:extLst>
            <a:ext uri="{FF2B5EF4-FFF2-40B4-BE49-F238E27FC236}">
              <a16:creationId xmlns="" xmlns:a16="http://schemas.microsoft.com/office/drawing/2014/main" id="{D32907ED-7ACB-4AAD-8382-EA378F911FC1}"/>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41" name="Text Box 661">
          <a:extLst>
            <a:ext uri="{FF2B5EF4-FFF2-40B4-BE49-F238E27FC236}">
              <a16:creationId xmlns="" xmlns:a16="http://schemas.microsoft.com/office/drawing/2014/main" id="{8170C71E-B29E-449F-803D-78C4210DB867}"/>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42" name="Text Box 662">
          <a:extLst>
            <a:ext uri="{FF2B5EF4-FFF2-40B4-BE49-F238E27FC236}">
              <a16:creationId xmlns="" xmlns:a16="http://schemas.microsoft.com/office/drawing/2014/main" id="{BC72A9E5-9BCC-4C7B-B6A7-8E29D3864D37}"/>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43" name="Text Box 663">
          <a:extLst>
            <a:ext uri="{FF2B5EF4-FFF2-40B4-BE49-F238E27FC236}">
              <a16:creationId xmlns="" xmlns:a16="http://schemas.microsoft.com/office/drawing/2014/main" id="{4059D134-D930-4B8C-ACF1-7F4DFD72248C}"/>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44" name="Text Box 664">
          <a:extLst>
            <a:ext uri="{FF2B5EF4-FFF2-40B4-BE49-F238E27FC236}">
              <a16:creationId xmlns="" xmlns:a16="http://schemas.microsoft.com/office/drawing/2014/main" id="{F03D5AA0-41A5-44FC-BF56-F4A6BFFB604C}"/>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45" name="Text Box 665">
          <a:extLst>
            <a:ext uri="{FF2B5EF4-FFF2-40B4-BE49-F238E27FC236}">
              <a16:creationId xmlns="" xmlns:a16="http://schemas.microsoft.com/office/drawing/2014/main" id="{04E83EBA-9935-4A79-BAD2-6E10F9B92E83}"/>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46" name="Text Box 666">
          <a:extLst>
            <a:ext uri="{FF2B5EF4-FFF2-40B4-BE49-F238E27FC236}">
              <a16:creationId xmlns="" xmlns:a16="http://schemas.microsoft.com/office/drawing/2014/main" id="{9B26BAFB-4960-41CD-84F0-9B65572FD5AB}"/>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47" name="Text Box 667">
          <a:extLst>
            <a:ext uri="{FF2B5EF4-FFF2-40B4-BE49-F238E27FC236}">
              <a16:creationId xmlns="" xmlns:a16="http://schemas.microsoft.com/office/drawing/2014/main" id="{31A5973C-5E2B-4C27-A3A7-62511C71DF62}"/>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48" name="Text Box 668">
          <a:extLst>
            <a:ext uri="{FF2B5EF4-FFF2-40B4-BE49-F238E27FC236}">
              <a16:creationId xmlns="" xmlns:a16="http://schemas.microsoft.com/office/drawing/2014/main" id="{854F02A0-4E34-410C-BD22-775E836B0388}"/>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49" name="Text Box 669">
          <a:extLst>
            <a:ext uri="{FF2B5EF4-FFF2-40B4-BE49-F238E27FC236}">
              <a16:creationId xmlns="" xmlns:a16="http://schemas.microsoft.com/office/drawing/2014/main" id="{07FF9018-F580-475E-BA6F-0986CC655208}"/>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50" name="Text Box 670">
          <a:extLst>
            <a:ext uri="{FF2B5EF4-FFF2-40B4-BE49-F238E27FC236}">
              <a16:creationId xmlns="" xmlns:a16="http://schemas.microsoft.com/office/drawing/2014/main" id="{230AFD29-0A73-49E7-BC88-020DCCAA08A5}"/>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51" name="Text Box 671">
          <a:extLst>
            <a:ext uri="{FF2B5EF4-FFF2-40B4-BE49-F238E27FC236}">
              <a16:creationId xmlns="" xmlns:a16="http://schemas.microsoft.com/office/drawing/2014/main" id="{D882C16A-5DDD-4950-8C66-328448CDF3F9}"/>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52" name="Text Box 672">
          <a:extLst>
            <a:ext uri="{FF2B5EF4-FFF2-40B4-BE49-F238E27FC236}">
              <a16:creationId xmlns="" xmlns:a16="http://schemas.microsoft.com/office/drawing/2014/main" id="{E36B94FF-88EC-43BE-9B92-8943A247778B}"/>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53" name="Text Box 673">
          <a:extLst>
            <a:ext uri="{FF2B5EF4-FFF2-40B4-BE49-F238E27FC236}">
              <a16:creationId xmlns="" xmlns:a16="http://schemas.microsoft.com/office/drawing/2014/main" id="{4F2A6F12-B065-4205-A652-B5DBB00AEDC0}"/>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54" name="Text Box 674">
          <a:extLst>
            <a:ext uri="{FF2B5EF4-FFF2-40B4-BE49-F238E27FC236}">
              <a16:creationId xmlns="" xmlns:a16="http://schemas.microsoft.com/office/drawing/2014/main" id="{3E42E2B9-6C86-4AF1-A595-EEB2381B85D1}"/>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55" name="Text Box 675">
          <a:extLst>
            <a:ext uri="{FF2B5EF4-FFF2-40B4-BE49-F238E27FC236}">
              <a16:creationId xmlns="" xmlns:a16="http://schemas.microsoft.com/office/drawing/2014/main" id="{F2D3C4D8-EE47-40FC-B5C6-8967E816ACF0}"/>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56" name="Text Box 676">
          <a:extLst>
            <a:ext uri="{FF2B5EF4-FFF2-40B4-BE49-F238E27FC236}">
              <a16:creationId xmlns="" xmlns:a16="http://schemas.microsoft.com/office/drawing/2014/main" id="{E27F9596-582D-45AE-ABFA-CEDE40494A44}"/>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57" name="Text Box 677">
          <a:extLst>
            <a:ext uri="{FF2B5EF4-FFF2-40B4-BE49-F238E27FC236}">
              <a16:creationId xmlns="" xmlns:a16="http://schemas.microsoft.com/office/drawing/2014/main" id="{48E2C4BF-4B38-4745-9F1D-01A6E561E403}"/>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58" name="Text Box 678">
          <a:extLst>
            <a:ext uri="{FF2B5EF4-FFF2-40B4-BE49-F238E27FC236}">
              <a16:creationId xmlns="" xmlns:a16="http://schemas.microsoft.com/office/drawing/2014/main" id="{E4FC17E9-A431-4CAA-BC7A-DED4C41A308E}"/>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59" name="Text Box 679">
          <a:extLst>
            <a:ext uri="{FF2B5EF4-FFF2-40B4-BE49-F238E27FC236}">
              <a16:creationId xmlns="" xmlns:a16="http://schemas.microsoft.com/office/drawing/2014/main" id="{76D24CAA-09AF-4F29-8A64-033E4C7EA864}"/>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60" name="Text Box 680">
          <a:extLst>
            <a:ext uri="{FF2B5EF4-FFF2-40B4-BE49-F238E27FC236}">
              <a16:creationId xmlns="" xmlns:a16="http://schemas.microsoft.com/office/drawing/2014/main" id="{B1A79F6D-AEDA-42DF-9D2B-B567B9FBB4CC}"/>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61" name="Text Box 681">
          <a:extLst>
            <a:ext uri="{FF2B5EF4-FFF2-40B4-BE49-F238E27FC236}">
              <a16:creationId xmlns="" xmlns:a16="http://schemas.microsoft.com/office/drawing/2014/main" id="{A65441EF-D90E-40E4-BE28-AB768C2347D4}"/>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62" name="Text Box 682">
          <a:extLst>
            <a:ext uri="{FF2B5EF4-FFF2-40B4-BE49-F238E27FC236}">
              <a16:creationId xmlns="" xmlns:a16="http://schemas.microsoft.com/office/drawing/2014/main" id="{47C4818A-D782-4E01-9000-3D5B8B6C5191}"/>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63" name="Text Box 683">
          <a:extLst>
            <a:ext uri="{FF2B5EF4-FFF2-40B4-BE49-F238E27FC236}">
              <a16:creationId xmlns="" xmlns:a16="http://schemas.microsoft.com/office/drawing/2014/main" id="{E9EDD7F1-FF16-4243-84F9-9A4EF236E1CF}"/>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64" name="Text Box 684">
          <a:extLst>
            <a:ext uri="{FF2B5EF4-FFF2-40B4-BE49-F238E27FC236}">
              <a16:creationId xmlns="" xmlns:a16="http://schemas.microsoft.com/office/drawing/2014/main" id="{8B3AA641-BDF2-43EE-927A-962F524BAF52}"/>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65" name="Text Box 685">
          <a:extLst>
            <a:ext uri="{FF2B5EF4-FFF2-40B4-BE49-F238E27FC236}">
              <a16:creationId xmlns="" xmlns:a16="http://schemas.microsoft.com/office/drawing/2014/main" id="{79D146A0-8D84-49DE-8BB9-F6A0A52DE62B}"/>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66" name="Text Box 739">
          <a:extLst>
            <a:ext uri="{FF2B5EF4-FFF2-40B4-BE49-F238E27FC236}">
              <a16:creationId xmlns="" xmlns:a16="http://schemas.microsoft.com/office/drawing/2014/main" id="{E6E836CC-BA23-4418-A77A-A786F31F7157}"/>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67" name="Text Box 740">
          <a:extLst>
            <a:ext uri="{FF2B5EF4-FFF2-40B4-BE49-F238E27FC236}">
              <a16:creationId xmlns="" xmlns:a16="http://schemas.microsoft.com/office/drawing/2014/main" id="{AFA5A786-5FE3-4F05-B94F-A479C2AB782F}"/>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68" name="Text Box 741">
          <a:extLst>
            <a:ext uri="{FF2B5EF4-FFF2-40B4-BE49-F238E27FC236}">
              <a16:creationId xmlns="" xmlns:a16="http://schemas.microsoft.com/office/drawing/2014/main" id="{C5074CB5-0272-4560-AF2A-9AFC85FD12AF}"/>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69" name="Text Box 742">
          <a:extLst>
            <a:ext uri="{FF2B5EF4-FFF2-40B4-BE49-F238E27FC236}">
              <a16:creationId xmlns="" xmlns:a16="http://schemas.microsoft.com/office/drawing/2014/main" id="{1B2F1F3E-06D3-43D4-8CF2-B147ED06C31E}"/>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70" name="Text Box 743">
          <a:extLst>
            <a:ext uri="{FF2B5EF4-FFF2-40B4-BE49-F238E27FC236}">
              <a16:creationId xmlns="" xmlns:a16="http://schemas.microsoft.com/office/drawing/2014/main" id="{0FE4E779-FDF6-4A26-B0CF-2F7B81901F9A}"/>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45</xdr:row>
      <xdr:rowOff>167640</xdr:rowOff>
    </xdr:to>
    <xdr:sp macro="" textlink="">
      <xdr:nvSpPr>
        <xdr:cNvPr id="471" name="Text Box 744">
          <a:extLst>
            <a:ext uri="{FF2B5EF4-FFF2-40B4-BE49-F238E27FC236}">
              <a16:creationId xmlns="" xmlns:a16="http://schemas.microsoft.com/office/drawing/2014/main" id="{279526A2-DCA0-472C-A71D-7F28AE740F6A}"/>
            </a:ext>
          </a:extLst>
        </xdr:cNvPr>
        <xdr:cNvSpPr txBox="1">
          <a:spLocks noChangeArrowheads="1"/>
        </xdr:cNvSpPr>
      </xdr:nvSpPr>
      <xdr:spPr bwMode="auto">
        <a:xfrm>
          <a:off x="5448300" y="130378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72" name="Text Box 1">
          <a:extLst>
            <a:ext uri="{FF2B5EF4-FFF2-40B4-BE49-F238E27FC236}">
              <a16:creationId xmlns="" xmlns:a16="http://schemas.microsoft.com/office/drawing/2014/main" id="{B9B3F446-7025-4535-86D3-F7667D95ADBA}"/>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73" name="Text Box 4">
          <a:extLst>
            <a:ext uri="{FF2B5EF4-FFF2-40B4-BE49-F238E27FC236}">
              <a16:creationId xmlns="" xmlns:a16="http://schemas.microsoft.com/office/drawing/2014/main" id="{7E3A2236-6736-46D2-8800-FA6C054C2585}"/>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74" name="Text Box 5">
          <a:extLst>
            <a:ext uri="{FF2B5EF4-FFF2-40B4-BE49-F238E27FC236}">
              <a16:creationId xmlns="" xmlns:a16="http://schemas.microsoft.com/office/drawing/2014/main" id="{360A42CE-546D-451C-9408-B849462CE58E}"/>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75" name="Text Box 6">
          <a:extLst>
            <a:ext uri="{FF2B5EF4-FFF2-40B4-BE49-F238E27FC236}">
              <a16:creationId xmlns="" xmlns:a16="http://schemas.microsoft.com/office/drawing/2014/main" id="{0E45A30E-A272-4702-AFDF-613D5523B487}"/>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76" name="Text Box 7">
          <a:extLst>
            <a:ext uri="{FF2B5EF4-FFF2-40B4-BE49-F238E27FC236}">
              <a16:creationId xmlns="" xmlns:a16="http://schemas.microsoft.com/office/drawing/2014/main" id="{0F3B0929-27E7-4953-8AAC-D5C0DF32DFB8}"/>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77" name="Text Box 8">
          <a:extLst>
            <a:ext uri="{FF2B5EF4-FFF2-40B4-BE49-F238E27FC236}">
              <a16:creationId xmlns="" xmlns:a16="http://schemas.microsoft.com/office/drawing/2014/main" id="{329077BC-025D-4C5C-A8F3-9638EA2F484C}"/>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78" name="Text Box 9">
          <a:extLst>
            <a:ext uri="{FF2B5EF4-FFF2-40B4-BE49-F238E27FC236}">
              <a16:creationId xmlns="" xmlns:a16="http://schemas.microsoft.com/office/drawing/2014/main" id="{695CB144-5C0F-49FA-97C8-4BB77EA8B2A2}"/>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79" name="Text Box 10">
          <a:extLst>
            <a:ext uri="{FF2B5EF4-FFF2-40B4-BE49-F238E27FC236}">
              <a16:creationId xmlns="" xmlns:a16="http://schemas.microsoft.com/office/drawing/2014/main" id="{3A355B2C-3335-4C32-8AD7-18EE2A674E5F}"/>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80" name="Text Box 11">
          <a:extLst>
            <a:ext uri="{FF2B5EF4-FFF2-40B4-BE49-F238E27FC236}">
              <a16:creationId xmlns="" xmlns:a16="http://schemas.microsoft.com/office/drawing/2014/main" id="{ED68F00B-06E1-4B86-A263-73C3531C5BB6}"/>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81" name="Text Box 140">
          <a:extLst>
            <a:ext uri="{FF2B5EF4-FFF2-40B4-BE49-F238E27FC236}">
              <a16:creationId xmlns="" xmlns:a16="http://schemas.microsoft.com/office/drawing/2014/main" id="{C3E3BF6D-2AFD-47E0-B82F-F1D41AC07FA4}"/>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82" name="Text Box 141">
          <a:extLst>
            <a:ext uri="{FF2B5EF4-FFF2-40B4-BE49-F238E27FC236}">
              <a16:creationId xmlns="" xmlns:a16="http://schemas.microsoft.com/office/drawing/2014/main" id="{201FD82D-669F-4E10-A44A-059120B231A7}"/>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83" name="Text Box 142">
          <a:extLst>
            <a:ext uri="{FF2B5EF4-FFF2-40B4-BE49-F238E27FC236}">
              <a16:creationId xmlns="" xmlns:a16="http://schemas.microsoft.com/office/drawing/2014/main" id="{09335A96-27F6-4648-A3B7-B34DA28E3D09}"/>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84" name="Text Box 143">
          <a:extLst>
            <a:ext uri="{FF2B5EF4-FFF2-40B4-BE49-F238E27FC236}">
              <a16:creationId xmlns="" xmlns:a16="http://schemas.microsoft.com/office/drawing/2014/main" id="{3FB1DEC2-ECB5-44D8-B305-8302470FDB4B}"/>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85" name="Text Box 658">
          <a:extLst>
            <a:ext uri="{FF2B5EF4-FFF2-40B4-BE49-F238E27FC236}">
              <a16:creationId xmlns="" xmlns:a16="http://schemas.microsoft.com/office/drawing/2014/main" id="{DBFD650D-6ED4-49D7-8815-3DCFCD10D56D}"/>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86" name="Text Box 659">
          <a:extLst>
            <a:ext uri="{FF2B5EF4-FFF2-40B4-BE49-F238E27FC236}">
              <a16:creationId xmlns="" xmlns:a16="http://schemas.microsoft.com/office/drawing/2014/main" id="{16738807-8DC8-47B8-968A-E46A937F99E8}"/>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87" name="Text Box 660">
          <a:extLst>
            <a:ext uri="{FF2B5EF4-FFF2-40B4-BE49-F238E27FC236}">
              <a16:creationId xmlns="" xmlns:a16="http://schemas.microsoft.com/office/drawing/2014/main" id="{D56B6472-0735-473B-A148-1FBD97221528}"/>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88" name="Text Box 661">
          <a:extLst>
            <a:ext uri="{FF2B5EF4-FFF2-40B4-BE49-F238E27FC236}">
              <a16:creationId xmlns="" xmlns:a16="http://schemas.microsoft.com/office/drawing/2014/main" id="{449E8C04-97C5-4071-A5B6-BBC201A7AA7E}"/>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89" name="Text Box 662">
          <a:extLst>
            <a:ext uri="{FF2B5EF4-FFF2-40B4-BE49-F238E27FC236}">
              <a16:creationId xmlns="" xmlns:a16="http://schemas.microsoft.com/office/drawing/2014/main" id="{04DC748A-B387-48D2-8E24-9FD9E11FCA7E}"/>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90" name="Text Box 663">
          <a:extLst>
            <a:ext uri="{FF2B5EF4-FFF2-40B4-BE49-F238E27FC236}">
              <a16:creationId xmlns="" xmlns:a16="http://schemas.microsoft.com/office/drawing/2014/main" id="{A5DF5A88-A613-4689-8902-378A49F4F33C}"/>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91" name="Text Box 664">
          <a:extLst>
            <a:ext uri="{FF2B5EF4-FFF2-40B4-BE49-F238E27FC236}">
              <a16:creationId xmlns="" xmlns:a16="http://schemas.microsoft.com/office/drawing/2014/main" id="{93EF4931-5974-4277-A161-B877E853DB4C}"/>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92" name="Text Box 665">
          <a:extLst>
            <a:ext uri="{FF2B5EF4-FFF2-40B4-BE49-F238E27FC236}">
              <a16:creationId xmlns="" xmlns:a16="http://schemas.microsoft.com/office/drawing/2014/main" id="{D7BAD626-8451-40D3-AC1C-D3D161C8BAC2}"/>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93" name="Text Box 666">
          <a:extLst>
            <a:ext uri="{FF2B5EF4-FFF2-40B4-BE49-F238E27FC236}">
              <a16:creationId xmlns="" xmlns:a16="http://schemas.microsoft.com/office/drawing/2014/main" id="{BFC7E3DC-4CA0-4C41-9450-FA07B8244890}"/>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94" name="Text Box 667">
          <a:extLst>
            <a:ext uri="{FF2B5EF4-FFF2-40B4-BE49-F238E27FC236}">
              <a16:creationId xmlns="" xmlns:a16="http://schemas.microsoft.com/office/drawing/2014/main" id="{2F47B46B-A6F9-4C05-8C4E-277572E7E9E1}"/>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95" name="Text Box 668">
          <a:extLst>
            <a:ext uri="{FF2B5EF4-FFF2-40B4-BE49-F238E27FC236}">
              <a16:creationId xmlns="" xmlns:a16="http://schemas.microsoft.com/office/drawing/2014/main" id="{25D53860-BF04-495F-A795-BC90C906994F}"/>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96" name="Text Box 669">
          <a:extLst>
            <a:ext uri="{FF2B5EF4-FFF2-40B4-BE49-F238E27FC236}">
              <a16:creationId xmlns="" xmlns:a16="http://schemas.microsoft.com/office/drawing/2014/main" id="{06CB7492-901F-4B10-8252-3F7FA69A7528}"/>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97" name="Text Box 670">
          <a:extLst>
            <a:ext uri="{FF2B5EF4-FFF2-40B4-BE49-F238E27FC236}">
              <a16:creationId xmlns="" xmlns:a16="http://schemas.microsoft.com/office/drawing/2014/main" id="{F9F8705E-876E-4679-915D-B02B628BF225}"/>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98" name="Text Box 671">
          <a:extLst>
            <a:ext uri="{FF2B5EF4-FFF2-40B4-BE49-F238E27FC236}">
              <a16:creationId xmlns="" xmlns:a16="http://schemas.microsoft.com/office/drawing/2014/main" id="{5FA282B2-8C61-4DEA-A3CF-CC6FBA988F7C}"/>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499" name="Text Box 672">
          <a:extLst>
            <a:ext uri="{FF2B5EF4-FFF2-40B4-BE49-F238E27FC236}">
              <a16:creationId xmlns="" xmlns:a16="http://schemas.microsoft.com/office/drawing/2014/main" id="{B8771F1C-5B8E-4AF6-9FE8-0D0B00DC940E}"/>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500" name="Text Box 673">
          <a:extLst>
            <a:ext uri="{FF2B5EF4-FFF2-40B4-BE49-F238E27FC236}">
              <a16:creationId xmlns="" xmlns:a16="http://schemas.microsoft.com/office/drawing/2014/main" id="{D0F80442-AD6A-49AF-9AE8-3E888C5940D6}"/>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501" name="Text Box 674">
          <a:extLst>
            <a:ext uri="{FF2B5EF4-FFF2-40B4-BE49-F238E27FC236}">
              <a16:creationId xmlns="" xmlns:a16="http://schemas.microsoft.com/office/drawing/2014/main" id="{6FC186C9-5285-4789-BF76-3C5CD0E802E0}"/>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502" name="Text Box 675">
          <a:extLst>
            <a:ext uri="{FF2B5EF4-FFF2-40B4-BE49-F238E27FC236}">
              <a16:creationId xmlns="" xmlns:a16="http://schemas.microsoft.com/office/drawing/2014/main" id="{9B64AB27-DC06-44AB-81E6-604FC5543B41}"/>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503" name="Text Box 676">
          <a:extLst>
            <a:ext uri="{FF2B5EF4-FFF2-40B4-BE49-F238E27FC236}">
              <a16:creationId xmlns="" xmlns:a16="http://schemas.microsoft.com/office/drawing/2014/main" id="{1B26E3F0-5AD1-4528-A9F3-3093FF945E59}"/>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504" name="Text Box 677">
          <a:extLst>
            <a:ext uri="{FF2B5EF4-FFF2-40B4-BE49-F238E27FC236}">
              <a16:creationId xmlns="" xmlns:a16="http://schemas.microsoft.com/office/drawing/2014/main" id="{277505A4-F1FE-45A4-92CA-BC72427DC0F0}"/>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505" name="Text Box 678">
          <a:extLst>
            <a:ext uri="{FF2B5EF4-FFF2-40B4-BE49-F238E27FC236}">
              <a16:creationId xmlns="" xmlns:a16="http://schemas.microsoft.com/office/drawing/2014/main" id="{EE2677F2-C091-424C-B2B8-0BC95C3DC88B}"/>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506" name="Text Box 679">
          <a:extLst>
            <a:ext uri="{FF2B5EF4-FFF2-40B4-BE49-F238E27FC236}">
              <a16:creationId xmlns="" xmlns:a16="http://schemas.microsoft.com/office/drawing/2014/main" id="{CD38CA27-999B-4FAB-8C38-703858EF503C}"/>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507" name="Text Box 680">
          <a:extLst>
            <a:ext uri="{FF2B5EF4-FFF2-40B4-BE49-F238E27FC236}">
              <a16:creationId xmlns="" xmlns:a16="http://schemas.microsoft.com/office/drawing/2014/main" id="{B90CC1DA-DB2F-41B4-9998-D4C0455F43F0}"/>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508" name="Text Box 681">
          <a:extLst>
            <a:ext uri="{FF2B5EF4-FFF2-40B4-BE49-F238E27FC236}">
              <a16:creationId xmlns="" xmlns:a16="http://schemas.microsoft.com/office/drawing/2014/main" id="{2714FCA2-F10C-48C6-8D60-D31EBE5F2C7D}"/>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509" name="Text Box 682">
          <a:extLst>
            <a:ext uri="{FF2B5EF4-FFF2-40B4-BE49-F238E27FC236}">
              <a16:creationId xmlns="" xmlns:a16="http://schemas.microsoft.com/office/drawing/2014/main" id="{619D2369-63E7-40A8-84C4-894FEA9794A7}"/>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510" name="Text Box 683">
          <a:extLst>
            <a:ext uri="{FF2B5EF4-FFF2-40B4-BE49-F238E27FC236}">
              <a16:creationId xmlns="" xmlns:a16="http://schemas.microsoft.com/office/drawing/2014/main" id="{CF32F1AE-6BD8-45B4-91BD-EF45AA62F820}"/>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511" name="Text Box 684">
          <a:extLst>
            <a:ext uri="{FF2B5EF4-FFF2-40B4-BE49-F238E27FC236}">
              <a16:creationId xmlns="" xmlns:a16="http://schemas.microsoft.com/office/drawing/2014/main" id="{D89433D3-6BA7-499B-A54B-6241412609AC}"/>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512" name="Text Box 685">
          <a:extLst>
            <a:ext uri="{FF2B5EF4-FFF2-40B4-BE49-F238E27FC236}">
              <a16:creationId xmlns="" xmlns:a16="http://schemas.microsoft.com/office/drawing/2014/main" id="{8D5CDD5B-48AA-4BAE-A332-278A1A2FA967}"/>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513" name="Text Box 739">
          <a:extLst>
            <a:ext uri="{FF2B5EF4-FFF2-40B4-BE49-F238E27FC236}">
              <a16:creationId xmlns="" xmlns:a16="http://schemas.microsoft.com/office/drawing/2014/main" id="{E899AA13-CC0D-41AC-8609-A7EC782C2581}"/>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514" name="Text Box 740">
          <a:extLst>
            <a:ext uri="{FF2B5EF4-FFF2-40B4-BE49-F238E27FC236}">
              <a16:creationId xmlns="" xmlns:a16="http://schemas.microsoft.com/office/drawing/2014/main" id="{0287367F-558E-40E3-99FC-6D378DFCE914}"/>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515" name="Text Box 741">
          <a:extLst>
            <a:ext uri="{FF2B5EF4-FFF2-40B4-BE49-F238E27FC236}">
              <a16:creationId xmlns="" xmlns:a16="http://schemas.microsoft.com/office/drawing/2014/main" id="{95F80B7B-A76A-4EA6-A856-9F2244EFB649}"/>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516" name="Text Box 742">
          <a:extLst>
            <a:ext uri="{FF2B5EF4-FFF2-40B4-BE49-F238E27FC236}">
              <a16:creationId xmlns="" xmlns:a16="http://schemas.microsoft.com/office/drawing/2014/main" id="{7523F3FC-1333-492C-91A8-BFB1D0C7FA81}"/>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517" name="Text Box 743">
          <a:extLst>
            <a:ext uri="{FF2B5EF4-FFF2-40B4-BE49-F238E27FC236}">
              <a16:creationId xmlns="" xmlns:a16="http://schemas.microsoft.com/office/drawing/2014/main" id="{788F2AFC-B863-4012-9A65-93B2CB4F5B17}"/>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518" name="Text Box 744">
          <a:extLst>
            <a:ext uri="{FF2B5EF4-FFF2-40B4-BE49-F238E27FC236}">
              <a16:creationId xmlns="" xmlns:a16="http://schemas.microsoft.com/office/drawing/2014/main" id="{760811F3-46AD-4777-90DB-59963DBD2796}"/>
            </a:ext>
          </a:extLst>
        </xdr:cNvPr>
        <xdr:cNvSpPr txBox="1">
          <a:spLocks noChangeArrowheads="1"/>
        </xdr:cNvSpPr>
      </xdr:nvSpPr>
      <xdr:spPr bwMode="auto">
        <a:xfrm>
          <a:off x="5448300" y="1323594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19" name="Text Box 1">
          <a:extLst>
            <a:ext uri="{FF2B5EF4-FFF2-40B4-BE49-F238E27FC236}">
              <a16:creationId xmlns="" xmlns:a16="http://schemas.microsoft.com/office/drawing/2014/main" id="{4EE814BC-A783-4221-918A-E8297CC69224}"/>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20" name="Text Box 4">
          <a:extLst>
            <a:ext uri="{FF2B5EF4-FFF2-40B4-BE49-F238E27FC236}">
              <a16:creationId xmlns="" xmlns:a16="http://schemas.microsoft.com/office/drawing/2014/main" id="{2739870F-B09B-48AF-B4D8-F623CB082302}"/>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21" name="Text Box 5">
          <a:extLst>
            <a:ext uri="{FF2B5EF4-FFF2-40B4-BE49-F238E27FC236}">
              <a16:creationId xmlns="" xmlns:a16="http://schemas.microsoft.com/office/drawing/2014/main" id="{33E3E799-062B-48B9-87F0-ECCF660CB9BE}"/>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22" name="Text Box 6">
          <a:extLst>
            <a:ext uri="{FF2B5EF4-FFF2-40B4-BE49-F238E27FC236}">
              <a16:creationId xmlns="" xmlns:a16="http://schemas.microsoft.com/office/drawing/2014/main" id="{A69ECA1F-E738-4E9D-BFE9-22D63B879B07}"/>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23" name="Text Box 7">
          <a:extLst>
            <a:ext uri="{FF2B5EF4-FFF2-40B4-BE49-F238E27FC236}">
              <a16:creationId xmlns="" xmlns:a16="http://schemas.microsoft.com/office/drawing/2014/main" id="{F76F77DB-BA70-482E-BE42-918590A62BCB}"/>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24" name="Text Box 8">
          <a:extLst>
            <a:ext uri="{FF2B5EF4-FFF2-40B4-BE49-F238E27FC236}">
              <a16:creationId xmlns="" xmlns:a16="http://schemas.microsoft.com/office/drawing/2014/main" id="{8F041E5D-C7B5-4E1D-86FC-42FACA908AD8}"/>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25" name="Text Box 9">
          <a:extLst>
            <a:ext uri="{FF2B5EF4-FFF2-40B4-BE49-F238E27FC236}">
              <a16:creationId xmlns="" xmlns:a16="http://schemas.microsoft.com/office/drawing/2014/main" id="{653E331F-CE50-4AEB-A1AB-DF84C182C650}"/>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26" name="Text Box 10">
          <a:extLst>
            <a:ext uri="{FF2B5EF4-FFF2-40B4-BE49-F238E27FC236}">
              <a16:creationId xmlns="" xmlns:a16="http://schemas.microsoft.com/office/drawing/2014/main" id="{1E1CDB0F-CA1C-4CBA-8A7E-8BF6C4A487E5}"/>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27" name="Text Box 11">
          <a:extLst>
            <a:ext uri="{FF2B5EF4-FFF2-40B4-BE49-F238E27FC236}">
              <a16:creationId xmlns="" xmlns:a16="http://schemas.microsoft.com/office/drawing/2014/main" id="{753FF86C-EDA0-4D95-8B13-20E6E4DB41AE}"/>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28" name="Text Box 140">
          <a:extLst>
            <a:ext uri="{FF2B5EF4-FFF2-40B4-BE49-F238E27FC236}">
              <a16:creationId xmlns="" xmlns:a16="http://schemas.microsoft.com/office/drawing/2014/main" id="{1264BAD6-8470-4FD8-9401-9455574EEB0F}"/>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29" name="Text Box 141">
          <a:extLst>
            <a:ext uri="{FF2B5EF4-FFF2-40B4-BE49-F238E27FC236}">
              <a16:creationId xmlns="" xmlns:a16="http://schemas.microsoft.com/office/drawing/2014/main" id="{33FD4F2B-22C4-40E6-ACAC-70B11E2E82E7}"/>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30" name="Text Box 142">
          <a:extLst>
            <a:ext uri="{FF2B5EF4-FFF2-40B4-BE49-F238E27FC236}">
              <a16:creationId xmlns="" xmlns:a16="http://schemas.microsoft.com/office/drawing/2014/main" id="{6BBC00CB-864B-4951-B55E-D7C814C52257}"/>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31" name="Text Box 143">
          <a:extLst>
            <a:ext uri="{FF2B5EF4-FFF2-40B4-BE49-F238E27FC236}">
              <a16:creationId xmlns="" xmlns:a16="http://schemas.microsoft.com/office/drawing/2014/main" id="{CD8CEF1E-E1EB-4E87-AC51-7F75836E30E1}"/>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32" name="Text Box 658">
          <a:extLst>
            <a:ext uri="{FF2B5EF4-FFF2-40B4-BE49-F238E27FC236}">
              <a16:creationId xmlns="" xmlns:a16="http://schemas.microsoft.com/office/drawing/2014/main" id="{E82C54B2-5C31-4AB6-9B09-7EF4806EB5A8}"/>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33" name="Text Box 659">
          <a:extLst>
            <a:ext uri="{FF2B5EF4-FFF2-40B4-BE49-F238E27FC236}">
              <a16:creationId xmlns="" xmlns:a16="http://schemas.microsoft.com/office/drawing/2014/main" id="{1445A46D-BE4D-4199-B439-EF16323C33F1}"/>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34" name="Text Box 660">
          <a:extLst>
            <a:ext uri="{FF2B5EF4-FFF2-40B4-BE49-F238E27FC236}">
              <a16:creationId xmlns="" xmlns:a16="http://schemas.microsoft.com/office/drawing/2014/main" id="{971B9071-D8BE-4395-8206-E78AABEFE2AD}"/>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35" name="Text Box 661">
          <a:extLst>
            <a:ext uri="{FF2B5EF4-FFF2-40B4-BE49-F238E27FC236}">
              <a16:creationId xmlns="" xmlns:a16="http://schemas.microsoft.com/office/drawing/2014/main" id="{E40B38DB-2038-4E51-BB6C-FDACCD55F3F4}"/>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36" name="Text Box 662">
          <a:extLst>
            <a:ext uri="{FF2B5EF4-FFF2-40B4-BE49-F238E27FC236}">
              <a16:creationId xmlns="" xmlns:a16="http://schemas.microsoft.com/office/drawing/2014/main" id="{7BA1C53B-A2A4-4EDD-BEEE-C97AA097711D}"/>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37" name="Text Box 663">
          <a:extLst>
            <a:ext uri="{FF2B5EF4-FFF2-40B4-BE49-F238E27FC236}">
              <a16:creationId xmlns="" xmlns:a16="http://schemas.microsoft.com/office/drawing/2014/main" id="{7AD3BA65-A4D9-4159-98AC-971EE300BBE2}"/>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38" name="Text Box 664">
          <a:extLst>
            <a:ext uri="{FF2B5EF4-FFF2-40B4-BE49-F238E27FC236}">
              <a16:creationId xmlns="" xmlns:a16="http://schemas.microsoft.com/office/drawing/2014/main" id="{AA5C8095-D2DD-4A8A-8345-DE974C99615C}"/>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39" name="Text Box 665">
          <a:extLst>
            <a:ext uri="{FF2B5EF4-FFF2-40B4-BE49-F238E27FC236}">
              <a16:creationId xmlns="" xmlns:a16="http://schemas.microsoft.com/office/drawing/2014/main" id="{63E94B61-C4DB-41DE-A74E-E61FB695566F}"/>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40" name="Text Box 666">
          <a:extLst>
            <a:ext uri="{FF2B5EF4-FFF2-40B4-BE49-F238E27FC236}">
              <a16:creationId xmlns="" xmlns:a16="http://schemas.microsoft.com/office/drawing/2014/main" id="{2DBD93E7-CCFB-420A-A25F-D63C7BCB1B6E}"/>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41" name="Text Box 667">
          <a:extLst>
            <a:ext uri="{FF2B5EF4-FFF2-40B4-BE49-F238E27FC236}">
              <a16:creationId xmlns="" xmlns:a16="http://schemas.microsoft.com/office/drawing/2014/main" id="{07D0F72C-BD55-40B5-BE3C-5732B27F29DE}"/>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42" name="Text Box 668">
          <a:extLst>
            <a:ext uri="{FF2B5EF4-FFF2-40B4-BE49-F238E27FC236}">
              <a16:creationId xmlns="" xmlns:a16="http://schemas.microsoft.com/office/drawing/2014/main" id="{EC93DE7D-B1CC-447F-9C6B-EDBBC56A03DD}"/>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43" name="Text Box 669">
          <a:extLst>
            <a:ext uri="{FF2B5EF4-FFF2-40B4-BE49-F238E27FC236}">
              <a16:creationId xmlns="" xmlns:a16="http://schemas.microsoft.com/office/drawing/2014/main" id="{F2E384B8-00B9-46CB-AB1E-62CB61EE0CF6}"/>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44" name="Text Box 670">
          <a:extLst>
            <a:ext uri="{FF2B5EF4-FFF2-40B4-BE49-F238E27FC236}">
              <a16:creationId xmlns="" xmlns:a16="http://schemas.microsoft.com/office/drawing/2014/main" id="{69DA9566-E020-4DE4-A94A-F2B19016F12D}"/>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45" name="Text Box 671">
          <a:extLst>
            <a:ext uri="{FF2B5EF4-FFF2-40B4-BE49-F238E27FC236}">
              <a16:creationId xmlns="" xmlns:a16="http://schemas.microsoft.com/office/drawing/2014/main" id="{3CA952DB-E128-4E3D-AB8A-9D63176BE219}"/>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46" name="Text Box 672">
          <a:extLst>
            <a:ext uri="{FF2B5EF4-FFF2-40B4-BE49-F238E27FC236}">
              <a16:creationId xmlns="" xmlns:a16="http://schemas.microsoft.com/office/drawing/2014/main" id="{E8E693E8-DB38-4C27-8F40-FD123E41B22A}"/>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47" name="Text Box 673">
          <a:extLst>
            <a:ext uri="{FF2B5EF4-FFF2-40B4-BE49-F238E27FC236}">
              <a16:creationId xmlns="" xmlns:a16="http://schemas.microsoft.com/office/drawing/2014/main" id="{DBACD6F1-A739-453A-8831-C899ACDC03AA}"/>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48" name="Text Box 674">
          <a:extLst>
            <a:ext uri="{FF2B5EF4-FFF2-40B4-BE49-F238E27FC236}">
              <a16:creationId xmlns="" xmlns:a16="http://schemas.microsoft.com/office/drawing/2014/main" id="{9E34A046-8C36-43C0-B40A-1BE8721C63F9}"/>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49" name="Text Box 675">
          <a:extLst>
            <a:ext uri="{FF2B5EF4-FFF2-40B4-BE49-F238E27FC236}">
              <a16:creationId xmlns="" xmlns:a16="http://schemas.microsoft.com/office/drawing/2014/main" id="{BB00AC19-8DDF-45B4-8FDC-8991A53B0604}"/>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50" name="Text Box 676">
          <a:extLst>
            <a:ext uri="{FF2B5EF4-FFF2-40B4-BE49-F238E27FC236}">
              <a16:creationId xmlns="" xmlns:a16="http://schemas.microsoft.com/office/drawing/2014/main" id="{3C535724-CC48-4C55-92F7-1208513C3F8A}"/>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51" name="Text Box 677">
          <a:extLst>
            <a:ext uri="{FF2B5EF4-FFF2-40B4-BE49-F238E27FC236}">
              <a16:creationId xmlns="" xmlns:a16="http://schemas.microsoft.com/office/drawing/2014/main" id="{E29C43E2-19CE-4D5B-A898-A3EB2781DC5C}"/>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52" name="Text Box 678">
          <a:extLst>
            <a:ext uri="{FF2B5EF4-FFF2-40B4-BE49-F238E27FC236}">
              <a16:creationId xmlns="" xmlns:a16="http://schemas.microsoft.com/office/drawing/2014/main" id="{1ED609D4-A6E1-4D1C-8EFC-1814722E7336}"/>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53" name="Text Box 679">
          <a:extLst>
            <a:ext uri="{FF2B5EF4-FFF2-40B4-BE49-F238E27FC236}">
              <a16:creationId xmlns="" xmlns:a16="http://schemas.microsoft.com/office/drawing/2014/main" id="{CE1BF7E8-6142-475F-A025-95ECB9A3922B}"/>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54" name="Text Box 680">
          <a:extLst>
            <a:ext uri="{FF2B5EF4-FFF2-40B4-BE49-F238E27FC236}">
              <a16:creationId xmlns="" xmlns:a16="http://schemas.microsoft.com/office/drawing/2014/main" id="{DC75CA36-CB38-4695-B257-9BF427F95E34}"/>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55" name="Text Box 681">
          <a:extLst>
            <a:ext uri="{FF2B5EF4-FFF2-40B4-BE49-F238E27FC236}">
              <a16:creationId xmlns="" xmlns:a16="http://schemas.microsoft.com/office/drawing/2014/main" id="{111B69BB-7019-4FDB-A1F6-C2A406D8C815}"/>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56" name="Text Box 682">
          <a:extLst>
            <a:ext uri="{FF2B5EF4-FFF2-40B4-BE49-F238E27FC236}">
              <a16:creationId xmlns="" xmlns:a16="http://schemas.microsoft.com/office/drawing/2014/main" id="{7EE135A0-074C-458E-8B36-F92718DC1DA0}"/>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57" name="Text Box 683">
          <a:extLst>
            <a:ext uri="{FF2B5EF4-FFF2-40B4-BE49-F238E27FC236}">
              <a16:creationId xmlns="" xmlns:a16="http://schemas.microsoft.com/office/drawing/2014/main" id="{92FC7B39-985A-4BF8-A58D-1B9E5BB96146}"/>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58" name="Text Box 684">
          <a:extLst>
            <a:ext uri="{FF2B5EF4-FFF2-40B4-BE49-F238E27FC236}">
              <a16:creationId xmlns="" xmlns:a16="http://schemas.microsoft.com/office/drawing/2014/main" id="{DD4E4C43-E524-46A4-9836-0945F8D09911}"/>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59" name="Text Box 685">
          <a:extLst>
            <a:ext uri="{FF2B5EF4-FFF2-40B4-BE49-F238E27FC236}">
              <a16:creationId xmlns="" xmlns:a16="http://schemas.microsoft.com/office/drawing/2014/main" id="{59EA2C59-10E8-4BFF-B842-60563577156A}"/>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60" name="Text Box 739">
          <a:extLst>
            <a:ext uri="{FF2B5EF4-FFF2-40B4-BE49-F238E27FC236}">
              <a16:creationId xmlns="" xmlns:a16="http://schemas.microsoft.com/office/drawing/2014/main" id="{3335D916-FE46-4350-95F2-3764009C2083}"/>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61" name="Text Box 740">
          <a:extLst>
            <a:ext uri="{FF2B5EF4-FFF2-40B4-BE49-F238E27FC236}">
              <a16:creationId xmlns="" xmlns:a16="http://schemas.microsoft.com/office/drawing/2014/main" id="{D764364B-3E6D-41EB-92BB-A3E04DCDE52E}"/>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62" name="Text Box 741">
          <a:extLst>
            <a:ext uri="{FF2B5EF4-FFF2-40B4-BE49-F238E27FC236}">
              <a16:creationId xmlns="" xmlns:a16="http://schemas.microsoft.com/office/drawing/2014/main" id="{53D8BE29-93A4-4600-BA8D-DB765F975E03}"/>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63" name="Text Box 742">
          <a:extLst>
            <a:ext uri="{FF2B5EF4-FFF2-40B4-BE49-F238E27FC236}">
              <a16:creationId xmlns="" xmlns:a16="http://schemas.microsoft.com/office/drawing/2014/main" id="{987C128F-E3D9-432E-91CF-1597BBB1DEC2}"/>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64" name="Text Box 743">
          <a:extLst>
            <a:ext uri="{FF2B5EF4-FFF2-40B4-BE49-F238E27FC236}">
              <a16:creationId xmlns="" xmlns:a16="http://schemas.microsoft.com/office/drawing/2014/main" id="{1538FF42-C2B5-430F-9C75-2188602C56A0}"/>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199571</xdr:rowOff>
    </xdr:to>
    <xdr:sp macro="" textlink="">
      <xdr:nvSpPr>
        <xdr:cNvPr id="565" name="Text Box 744">
          <a:extLst>
            <a:ext uri="{FF2B5EF4-FFF2-40B4-BE49-F238E27FC236}">
              <a16:creationId xmlns="" xmlns:a16="http://schemas.microsoft.com/office/drawing/2014/main" id="{3DB28212-DF92-4286-B2AA-4368D5420E37}"/>
            </a:ext>
          </a:extLst>
        </xdr:cNvPr>
        <xdr:cNvSpPr txBox="1">
          <a:spLocks noChangeArrowheads="1"/>
        </xdr:cNvSpPr>
      </xdr:nvSpPr>
      <xdr:spPr bwMode="auto">
        <a:xfrm>
          <a:off x="5448300" y="134340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66" name="Text Box 1">
          <a:extLst>
            <a:ext uri="{FF2B5EF4-FFF2-40B4-BE49-F238E27FC236}">
              <a16:creationId xmlns="" xmlns:a16="http://schemas.microsoft.com/office/drawing/2014/main" id="{97DF85A8-FCDE-4670-AE5D-60CB605179FC}"/>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67" name="Text Box 4">
          <a:extLst>
            <a:ext uri="{FF2B5EF4-FFF2-40B4-BE49-F238E27FC236}">
              <a16:creationId xmlns="" xmlns:a16="http://schemas.microsoft.com/office/drawing/2014/main" id="{53607F5D-BF6E-447F-9A90-2DA7053336E6}"/>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68" name="Text Box 5">
          <a:extLst>
            <a:ext uri="{FF2B5EF4-FFF2-40B4-BE49-F238E27FC236}">
              <a16:creationId xmlns="" xmlns:a16="http://schemas.microsoft.com/office/drawing/2014/main" id="{8584E08D-E4A0-46DA-A9FB-B253BFCBF6D5}"/>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69" name="Text Box 6">
          <a:extLst>
            <a:ext uri="{FF2B5EF4-FFF2-40B4-BE49-F238E27FC236}">
              <a16:creationId xmlns="" xmlns:a16="http://schemas.microsoft.com/office/drawing/2014/main" id="{E498E48A-00BF-4E7A-86B9-F19253CD1DFB}"/>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70" name="Text Box 7">
          <a:extLst>
            <a:ext uri="{FF2B5EF4-FFF2-40B4-BE49-F238E27FC236}">
              <a16:creationId xmlns="" xmlns:a16="http://schemas.microsoft.com/office/drawing/2014/main" id="{10A98305-7404-42D8-9406-F7120B7121EF}"/>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71" name="Text Box 8">
          <a:extLst>
            <a:ext uri="{FF2B5EF4-FFF2-40B4-BE49-F238E27FC236}">
              <a16:creationId xmlns="" xmlns:a16="http://schemas.microsoft.com/office/drawing/2014/main" id="{03012636-691A-4F89-9EDE-55C8EC163A6D}"/>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72" name="Text Box 9">
          <a:extLst>
            <a:ext uri="{FF2B5EF4-FFF2-40B4-BE49-F238E27FC236}">
              <a16:creationId xmlns="" xmlns:a16="http://schemas.microsoft.com/office/drawing/2014/main" id="{0021BABE-CA42-4BE4-B954-3A5F64F3E957}"/>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73" name="Text Box 10">
          <a:extLst>
            <a:ext uri="{FF2B5EF4-FFF2-40B4-BE49-F238E27FC236}">
              <a16:creationId xmlns="" xmlns:a16="http://schemas.microsoft.com/office/drawing/2014/main" id="{48AA7CE6-E59B-42A1-8F4D-67368FE8B895}"/>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74" name="Text Box 11">
          <a:extLst>
            <a:ext uri="{FF2B5EF4-FFF2-40B4-BE49-F238E27FC236}">
              <a16:creationId xmlns="" xmlns:a16="http://schemas.microsoft.com/office/drawing/2014/main" id="{B41DBF70-D2E4-4379-8B2F-9F5C0A6ECFA5}"/>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75" name="Text Box 140">
          <a:extLst>
            <a:ext uri="{FF2B5EF4-FFF2-40B4-BE49-F238E27FC236}">
              <a16:creationId xmlns="" xmlns:a16="http://schemas.microsoft.com/office/drawing/2014/main" id="{E57DD8B3-3073-41B8-8EC5-B37BE63C712D}"/>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76" name="Text Box 141">
          <a:extLst>
            <a:ext uri="{FF2B5EF4-FFF2-40B4-BE49-F238E27FC236}">
              <a16:creationId xmlns="" xmlns:a16="http://schemas.microsoft.com/office/drawing/2014/main" id="{B9F68A76-A9A8-42AD-88B4-B7D3E8C797D9}"/>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77" name="Text Box 142">
          <a:extLst>
            <a:ext uri="{FF2B5EF4-FFF2-40B4-BE49-F238E27FC236}">
              <a16:creationId xmlns="" xmlns:a16="http://schemas.microsoft.com/office/drawing/2014/main" id="{9CBFFE64-54CC-41BE-A5B6-F576EC9ABBD4}"/>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78" name="Text Box 143">
          <a:extLst>
            <a:ext uri="{FF2B5EF4-FFF2-40B4-BE49-F238E27FC236}">
              <a16:creationId xmlns="" xmlns:a16="http://schemas.microsoft.com/office/drawing/2014/main" id="{247BA287-8733-4C61-B6F1-92E08D142C6D}"/>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79" name="Text Box 658">
          <a:extLst>
            <a:ext uri="{FF2B5EF4-FFF2-40B4-BE49-F238E27FC236}">
              <a16:creationId xmlns="" xmlns:a16="http://schemas.microsoft.com/office/drawing/2014/main" id="{FD2B8545-382C-491D-B74A-993608EDACD3}"/>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80" name="Text Box 659">
          <a:extLst>
            <a:ext uri="{FF2B5EF4-FFF2-40B4-BE49-F238E27FC236}">
              <a16:creationId xmlns="" xmlns:a16="http://schemas.microsoft.com/office/drawing/2014/main" id="{44CD141C-A7DF-43EE-98BB-985E705769D4}"/>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81" name="Text Box 660">
          <a:extLst>
            <a:ext uri="{FF2B5EF4-FFF2-40B4-BE49-F238E27FC236}">
              <a16:creationId xmlns="" xmlns:a16="http://schemas.microsoft.com/office/drawing/2014/main" id="{862DF861-24E0-4E1E-AEB5-C38FF7F1F50A}"/>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82" name="Text Box 661">
          <a:extLst>
            <a:ext uri="{FF2B5EF4-FFF2-40B4-BE49-F238E27FC236}">
              <a16:creationId xmlns="" xmlns:a16="http://schemas.microsoft.com/office/drawing/2014/main" id="{67888BC0-77A6-45C1-9146-711B60D741D0}"/>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83" name="Text Box 662">
          <a:extLst>
            <a:ext uri="{FF2B5EF4-FFF2-40B4-BE49-F238E27FC236}">
              <a16:creationId xmlns="" xmlns:a16="http://schemas.microsoft.com/office/drawing/2014/main" id="{108D39FD-4E2B-48BA-8F37-669874A8BE82}"/>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84" name="Text Box 663">
          <a:extLst>
            <a:ext uri="{FF2B5EF4-FFF2-40B4-BE49-F238E27FC236}">
              <a16:creationId xmlns="" xmlns:a16="http://schemas.microsoft.com/office/drawing/2014/main" id="{480DFC1B-E041-4659-9BAB-D5E6E79901D0}"/>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85" name="Text Box 664">
          <a:extLst>
            <a:ext uri="{FF2B5EF4-FFF2-40B4-BE49-F238E27FC236}">
              <a16:creationId xmlns="" xmlns:a16="http://schemas.microsoft.com/office/drawing/2014/main" id="{AD9788BD-5664-42D8-97AF-0E13325D9E5F}"/>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86" name="Text Box 665">
          <a:extLst>
            <a:ext uri="{FF2B5EF4-FFF2-40B4-BE49-F238E27FC236}">
              <a16:creationId xmlns="" xmlns:a16="http://schemas.microsoft.com/office/drawing/2014/main" id="{EBCEAD2A-5589-43A0-B830-116CCD0F3C56}"/>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87" name="Text Box 666">
          <a:extLst>
            <a:ext uri="{FF2B5EF4-FFF2-40B4-BE49-F238E27FC236}">
              <a16:creationId xmlns="" xmlns:a16="http://schemas.microsoft.com/office/drawing/2014/main" id="{5DA3B74D-EF20-491F-AAA9-7869003EA81C}"/>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88" name="Text Box 667">
          <a:extLst>
            <a:ext uri="{FF2B5EF4-FFF2-40B4-BE49-F238E27FC236}">
              <a16:creationId xmlns="" xmlns:a16="http://schemas.microsoft.com/office/drawing/2014/main" id="{5B12A088-4F88-4785-98AA-418369CBD490}"/>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89" name="Text Box 668">
          <a:extLst>
            <a:ext uri="{FF2B5EF4-FFF2-40B4-BE49-F238E27FC236}">
              <a16:creationId xmlns="" xmlns:a16="http://schemas.microsoft.com/office/drawing/2014/main" id="{D98CF2E6-CBD0-4698-9E80-CFC9B444A20B}"/>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90" name="Text Box 669">
          <a:extLst>
            <a:ext uri="{FF2B5EF4-FFF2-40B4-BE49-F238E27FC236}">
              <a16:creationId xmlns="" xmlns:a16="http://schemas.microsoft.com/office/drawing/2014/main" id="{26B848FA-CB9A-4344-A5B3-FBDDAAEA5A82}"/>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91" name="Text Box 670">
          <a:extLst>
            <a:ext uri="{FF2B5EF4-FFF2-40B4-BE49-F238E27FC236}">
              <a16:creationId xmlns="" xmlns:a16="http://schemas.microsoft.com/office/drawing/2014/main" id="{AD6F0BA9-73F3-44C0-938C-67C2CDF8AEFA}"/>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92" name="Text Box 671">
          <a:extLst>
            <a:ext uri="{FF2B5EF4-FFF2-40B4-BE49-F238E27FC236}">
              <a16:creationId xmlns="" xmlns:a16="http://schemas.microsoft.com/office/drawing/2014/main" id="{E7A1A793-88AA-42D6-969C-7E9E6B20235C}"/>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93" name="Text Box 672">
          <a:extLst>
            <a:ext uri="{FF2B5EF4-FFF2-40B4-BE49-F238E27FC236}">
              <a16:creationId xmlns="" xmlns:a16="http://schemas.microsoft.com/office/drawing/2014/main" id="{7949D16F-C344-4977-BD0B-F621BBAB4DD3}"/>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94" name="Text Box 673">
          <a:extLst>
            <a:ext uri="{FF2B5EF4-FFF2-40B4-BE49-F238E27FC236}">
              <a16:creationId xmlns="" xmlns:a16="http://schemas.microsoft.com/office/drawing/2014/main" id="{7B35411D-D51E-49A9-865B-51B69BA2A8BB}"/>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95" name="Text Box 674">
          <a:extLst>
            <a:ext uri="{FF2B5EF4-FFF2-40B4-BE49-F238E27FC236}">
              <a16:creationId xmlns="" xmlns:a16="http://schemas.microsoft.com/office/drawing/2014/main" id="{A6949DEB-A346-4E5C-BF3B-A71FE5BBB264}"/>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96" name="Text Box 675">
          <a:extLst>
            <a:ext uri="{FF2B5EF4-FFF2-40B4-BE49-F238E27FC236}">
              <a16:creationId xmlns="" xmlns:a16="http://schemas.microsoft.com/office/drawing/2014/main" id="{AF00993B-CE89-47EB-9373-D8CEDC08157B}"/>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97" name="Text Box 676">
          <a:extLst>
            <a:ext uri="{FF2B5EF4-FFF2-40B4-BE49-F238E27FC236}">
              <a16:creationId xmlns="" xmlns:a16="http://schemas.microsoft.com/office/drawing/2014/main" id="{4C99E451-42BB-4509-B60F-57BF2C65F261}"/>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98" name="Text Box 677">
          <a:extLst>
            <a:ext uri="{FF2B5EF4-FFF2-40B4-BE49-F238E27FC236}">
              <a16:creationId xmlns="" xmlns:a16="http://schemas.microsoft.com/office/drawing/2014/main" id="{A1FCF306-FC01-4675-9E20-DD743CF6DB59}"/>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599" name="Text Box 678">
          <a:extLst>
            <a:ext uri="{FF2B5EF4-FFF2-40B4-BE49-F238E27FC236}">
              <a16:creationId xmlns="" xmlns:a16="http://schemas.microsoft.com/office/drawing/2014/main" id="{E962F1BC-0A5A-46F5-9457-2F031D98CB96}"/>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600" name="Text Box 679">
          <a:extLst>
            <a:ext uri="{FF2B5EF4-FFF2-40B4-BE49-F238E27FC236}">
              <a16:creationId xmlns="" xmlns:a16="http://schemas.microsoft.com/office/drawing/2014/main" id="{22B43460-3C16-4672-BFD0-26000396166F}"/>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601" name="Text Box 680">
          <a:extLst>
            <a:ext uri="{FF2B5EF4-FFF2-40B4-BE49-F238E27FC236}">
              <a16:creationId xmlns="" xmlns:a16="http://schemas.microsoft.com/office/drawing/2014/main" id="{B82CB5AF-CE01-40D8-9CC7-B184A3F55C98}"/>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602" name="Text Box 681">
          <a:extLst>
            <a:ext uri="{FF2B5EF4-FFF2-40B4-BE49-F238E27FC236}">
              <a16:creationId xmlns="" xmlns:a16="http://schemas.microsoft.com/office/drawing/2014/main" id="{7D6C54BC-1CDE-4019-8496-1F8BC03FD7AB}"/>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603" name="Text Box 682">
          <a:extLst>
            <a:ext uri="{FF2B5EF4-FFF2-40B4-BE49-F238E27FC236}">
              <a16:creationId xmlns="" xmlns:a16="http://schemas.microsoft.com/office/drawing/2014/main" id="{4E4C6955-8CAC-4686-B8B0-53184D8F87F4}"/>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604" name="Text Box 683">
          <a:extLst>
            <a:ext uri="{FF2B5EF4-FFF2-40B4-BE49-F238E27FC236}">
              <a16:creationId xmlns="" xmlns:a16="http://schemas.microsoft.com/office/drawing/2014/main" id="{89F99A8A-FED9-4C4D-91C2-C8F7FB12C5D7}"/>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605" name="Text Box 684">
          <a:extLst>
            <a:ext uri="{FF2B5EF4-FFF2-40B4-BE49-F238E27FC236}">
              <a16:creationId xmlns="" xmlns:a16="http://schemas.microsoft.com/office/drawing/2014/main" id="{5AC0964D-4D13-4C33-85F4-3F6BA4E605DE}"/>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606" name="Text Box 685">
          <a:extLst>
            <a:ext uri="{FF2B5EF4-FFF2-40B4-BE49-F238E27FC236}">
              <a16:creationId xmlns="" xmlns:a16="http://schemas.microsoft.com/office/drawing/2014/main" id="{9B8CA832-A896-4E9C-83BE-1C80D5215C6D}"/>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607" name="Text Box 739">
          <a:extLst>
            <a:ext uri="{FF2B5EF4-FFF2-40B4-BE49-F238E27FC236}">
              <a16:creationId xmlns="" xmlns:a16="http://schemas.microsoft.com/office/drawing/2014/main" id="{1A7CAC92-0D2C-4EBD-8ACD-224819E3C55E}"/>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608" name="Text Box 740">
          <a:extLst>
            <a:ext uri="{FF2B5EF4-FFF2-40B4-BE49-F238E27FC236}">
              <a16:creationId xmlns="" xmlns:a16="http://schemas.microsoft.com/office/drawing/2014/main" id="{B3B1040C-76C2-4FF6-A02C-E7E7DDC53970}"/>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609" name="Text Box 741">
          <a:extLst>
            <a:ext uri="{FF2B5EF4-FFF2-40B4-BE49-F238E27FC236}">
              <a16:creationId xmlns="" xmlns:a16="http://schemas.microsoft.com/office/drawing/2014/main" id="{B4B252A4-4CA0-4CF2-A5B5-BFB0A1D174B5}"/>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610" name="Text Box 742">
          <a:extLst>
            <a:ext uri="{FF2B5EF4-FFF2-40B4-BE49-F238E27FC236}">
              <a16:creationId xmlns="" xmlns:a16="http://schemas.microsoft.com/office/drawing/2014/main" id="{26D3BFBC-371C-41DE-B077-5A546ECDA08C}"/>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611" name="Text Box 743">
          <a:extLst>
            <a:ext uri="{FF2B5EF4-FFF2-40B4-BE49-F238E27FC236}">
              <a16:creationId xmlns="" xmlns:a16="http://schemas.microsoft.com/office/drawing/2014/main" id="{F3AFD2CC-B45B-4D12-91CD-C2206D4C2EAD}"/>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47</xdr:row>
      <xdr:rowOff>0</xdr:rowOff>
    </xdr:from>
    <xdr:to>
      <xdr:col>3</xdr:col>
      <xdr:colOff>76200</xdr:colOff>
      <xdr:row>47</xdr:row>
      <xdr:rowOff>167640</xdr:rowOff>
    </xdr:to>
    <xdr:sp macro="" textlink="">
      <xdr:nvSpPr>
        <xdr:cNvPr id="612" name="Text Box 744">
          <a:extLst>
            <a:ext uri="{FF2B5EF4-FFF2-40B4-BE49-F238E27FC236}">
              <a16:creationId xmlns="" xmlns:a16="http://schemas.microsoft.com/office/drawing/2014/main" id="{4364A756-A557-4396-B783-03C2B910EF85}"/>
            </a:ext>
          </a:extLst>
        </xdr:cNvPr>
        <xdr:cNvSpPr txBox="1">
          <a:spLocks noChangeArrowheads="1"/>
        </xdr:cNvSpPr>
      </xdr:nvSpPr>
      <xdr:spPr bwMode="auto">
        <a:xfrm>
          <a:off x="5448300" y="134340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0</xdr:colOff>
      <xdr:row>42</xdr:row>
      <xdr:rowOff>0</xdr:rowOff>
    </xdr:from>
    <xdr:to>
      <xdr:col>3</xdr:col>
      <xdr:colOff>76200</xdr:colOff>
      <xdr:row>42</xdr:row>
      <xdr:rowOff>198120</xdr:rowOff>
    </xdr:to>
    <xdr:sp macro="" textlink="">
      <xdr:nvSpPr>
        <xdr:cNvPr id="2" name="Text Box 1">
          <a:extLst>
            <a:ext uri="{FF2B5EF4-FFF2-40B4-BE49-F238E27FC236}">
              <a16:creationId xmlns="" xmlns:a16="http://schemas.microsoft.com/office/drawing/2014/main" id="{8F4068CF-7E1E-46D5-A073-FBD99571825D}"/>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3" name="Text Box 4">
          <a:extLst>
            <a:ext uri="{FF2B5EF4-FFF2-40B4-BE49-F238E27FC236}">
              <a16:creationId xmlns="" xmlns:a16="http://schemas.microsoft.com/office/drawing/2014/main" id="{8FB3F079-D2C7-4BAC-98B8-FDBF3F6CF048}"/>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4" name="Text Box 5">
          <a:extLst>
            <a:ext uri="{FF2B5EF4-FFF2-40B4-BE49-F238E27FC236}">
              <a16:creationId xmlns="" xmlns:a16="http://schemas.microsoft.com/office/drawing/2014/main" id="{FD36BC34-0B77-4000-A0AC-896467BC6266}"/>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5" name="Text Box 6">
          <a:extLst>
            <a:ext uri="{FF2B5EF4-FFF2-40B4-BE49-F238E27FC236}">
              <a16:creationId xmlns="" xmlns:a16="http://schemas.microsoft.com/office/drawing/2014/main" id="{FDDE943C-7DDB-40B0-8583-4FD3E8BF7852}"/>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6" name="Text Box 7">
          <a:extLst>
            <a:ext uri="{FF2B5EF4-FFF2-40B4-BE49-F238E27FC236}">
              <a16:creationId xmlns="" xmlns:a16="http://schemas.microsoft.com/office/drawing/2014/main" id="{696259D7-AB25-4527-8D80-91570CD260B5}"/>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7" name="Text Box 8">
          <a:extLst>
            <a:ext uri="{FF2B5EF4-FFF2-40B4-BE49-F238E27FC236}">
              <a16:creationId xmlns="" xmlns:a16="http://schemas.microsoft.com/office/drawing/2014/main" id="{1CFF10C7-63ED-4B83-9426-5EB5C570666F}"/>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8" name="Text Box 9">
          <a:extLst>
            <a:ext uri="{FF2B5EF4-FFF2-40B4-BE49-F238E27FC236}">
              <a16:creationId xmlns="" xmlns:a16="http://schemas.microsoft.com/office/drawing/2014/main" id="{09C03E6E-A249-4AAF-B680-4496C7565935}"/>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9" name="Text Box 10">
          <a:extLst>
            <a:ext uri="{FF2B5EF4-FFF2-40B4-BE49-F238E27FC236}">
              <a16:creationId xmlns="" xmlns:a16="http://schemas.microsoft.com/office/drawing/2014/main" id="{A4505E98-392E-4DCB-B918-9AFC900E15FE}"/>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10" name="Text Box 11">
          <a:extLst>
            <a:ext uri="{FF2B5EF4-FFF2-40B4-BE49-F238E27FC236}">
              <a16:creationId xmlns="" xmlns:a16="http://schemas.microsoft.com/office/drawing/2014/main" id="{5CD0642E-5F1B-4963-942B-185FE47E6F7B}"/>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11" name="Text Box 140">
          <a:extLst>
            <a:ext uri="{FF2B5EF4-FFF2-40B4-BE49-F238E27FC236}">
              <a16:creationId xmlns="" xmlns:a16="http://schemas.microsoft.com/office/drawing/2014/main" id="{9865EAC7-3A57-4B18-9A55-49B1481F36A8}"/>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12" name="Text Box 141">
          <a:extLst>
            <a:ext uri="{FF2B5EF4-FFF2-40B4-BE49-F238E27FC236}">
              <a16:creationId xmlns="" xmlns:a16="http://schemas.microsoft.com/office/drawing/2014/main" id="{1E97D849-A85C-43C0-B234-DA814ED1D933}"/>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13" name="Text Box 142">
          <a:extLst>
            <a:ext uri="{FF2B5EF4-FFF2-40B4-BE49-F238E27FC236}">
              <a16:creationId xmlns="" xmlns:a16="http://schemas.microsoft.com/office/drawing/2014/main" id="{D1FE4DC5-6705-4C63-AF29-CE3C52719F6B}"/>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14" name="Text Box 143">
          <a:extLst>
            <a:ext uri="{FF2B5EF4-FFF2-40B4-BE49-F238E27FC236}">
              <a16:creationId xmlns="" xmlns:a16="http://schemas.microsoft.com/office/drawing/2014/main" id="{357AF21E-6793-4D16-B279-B3FFBF15CDE8}"/>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15" name="Text Box 658">
          <a:extLst>
            <a:ext uri="{FF2B5EF4-FFF2-40B4-BE49-F238E27FC236}">
              <a16:creationId xmlns="" xmlns:a16="http://schemas.microsoft.com/office/drawing/2014/main" id="{8B11B06F-4878-4E16-B976-CB8B48C23A10}"/>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16" name="Text Box 659">
          <a:extLst>
            <a:ext uri="{FF2B5EF4-FFF2-40B4-BE49-F238E27FC236}">
              <a16:creationId xmlns="" xmlns:a16="http://schemas.microsoft.com/office/drawing/2014/main" id="{D6D57189-1E2C-4BFD-9761-B11148D61D81}"/>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17" name="Text Box 660">
          <a:extLst>
            <a:ext uri="{FF2B5EF4-FFF2-40B4-BE49-F238E27FC236}">
              <a16:creationId xmlns="" xmlns:a16="http://schemas.microsoft.com/office/drawing/2014/main" id="{B41A2600-93F6-44E1-A12C-50BE9A20CDDB}"/>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18" name="Text Box 661">
          <a:extLst>
            <a:ext uri="{FF2B5EF4-FFF2-40B4-BE49-F238E27FC236}">
              <a16:creationId xmlns="" xmlns:a16="http://schemas.microsoft.com/office/drawing/2014/main" id="{8B20B568-787D-4336-895B-1CC9AFD91056}"/>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19" name="Text Box 662">
          <a:extLst>
            <a:ext uri="{FF2B5EF4-FFF2-40B4-BE49-F238E27FC236}">
              <a16:creationId xmlns="" xmlns:a16="http://schemas.microsoft.com/office/drawing/2014/main" id="{C88CB90D-AE9F-47D0-A315-39903E9A0FEF}"/>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20" name="Text Box 663">
          <a:extLst>
            <a:ext uri="{FF2B5EF4-FFF2-40B4-BE49-F238E27FC236}">
              <a16:creationId xmlns="" xmlns:a16="http://schemas.microsoft.com/office/drawing/2014/main" id="{CF62C993-2408-4960-81D1-4FAD79B1F25E}"/>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21" name="Text Box 664">
          <a:extLst>
            <a:ext uri="{FF2B5EF4-FFF2-40B4-BE49-F238E27FC236}">
              <a16:creationId xmlns="" xmlns:a16="http://schemas.microsoft.com/office/drawing/2014/main" id="{B56D133D-E2F7-49C4-92A6-A500DCD865F0}"/>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22" name="Text Box 665">
          <a:extLst>
            <a:ext uri="{FF2B5EF4-FFF2-40B4-BE49-F238E27FC236}">
              <a16:creationId xmlns="" xmlns:a16="http://schemas.microsoft.com/office/drawing/2014/main" id="{36346C32-F47F-43A0-841C-D5B616B1F17F}"/>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23" name="Text Box 666">
          <a:extLst>
            <a:ext uri="{FF2B5EF4-FFF2-40B4-BE49-F238E27FC236}">
              <a16:creationId xmlns="" xmlns:a16="http://schemas.microsoft.com/office/drawing/2014/main" id="{8D731159-E2F7-49AA-8E29-288F9E0FDEB5}"/>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24" name="Text Box 667">
          <a:extLst>
            <a:ext uri="{FF2B5EF4-FFF2-40B4-BE49-F238E27FC236}">
              <a16:creationId xmlns="" xmlns:a16="http://schemas.microsoft.com/office/drawing/2014/main" id="{3CAC7272-146F-4223-83E0-A29FFFBD3D72}"/>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25" name="Text Box 668">
          <a:extLst>
            <a:ext uri="{FF2B5EF4-FFF2-40B4-BE49-F238E27FC236}">
              <a16:creationId xmlns="" xmlns:a16="http://schemas.microsoft.com/office/drawing/2014/main" id="{7840E5F1-873E-431B-A767-6935D9611A44}"/>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26" name="Text Box 669">
          <a:extLst>
            <a:ext uri="{FF2B5EF4-FFF2-40B4-BE49-F238E27FC236}">
              <a16:creationId xmlns="" xmlns:a16="http://schemas.microsoft.com/office/drawing/2014/main" id="{F83F9CA2-7879-495A-8FC4-ED3F41B76649}"/>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27" name="Text Box 670">
          <a:extLst>
            <a:ext uri="{FF2B5EF4-FFF2-40B4-BE49-F238E27FC236}">
              <a16:creationId xmlns="" xmlns:a16="http://schemas.microsoft.com/office/drawing/2014/main" id="{F98D510A-9A67-4244-8AFF-BB42B6E3918E}"/>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28" name="Text Box 671">
          <a:extLst>
            <a:ext uri="{FF2B5EF4-FFF2-40B4-BE49-F238E27FC236}">
              <a16:creationId xmlns="" xmlns:a16="http://schemas.microsoft.com/office/drawing/2014/main" id="{BA3F6CBD-8FCC-4FAC-8733-F0F384214837}"/>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29" name="Text Box 672">
          <a:extLst>
            <a:ext uri="{FF2B5EF4-FFF2-40B4-BE49-F238E27FC236}">
              <a16:creationId xmlns="" xmlns:a16="http://schemas.microsoft.com/office/drawing/2014/main" id="{AA239DEE-6B20-4876-8493-0138E4C600D5}"/>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30" name="Text Box 673">
          <a:extLst>
            <a:ext uri="{FF2B5EF4-FFF2-40B4-BE49-F238E27FC236}">
              <a16:creationId xmlns="" xmlns:a16="http://schemas.microsoft.com/office/drawing/2014/main" id="{BCE7BD32-B833-41FA-B15D-251984583512}"/>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31" name="Text Box 674">
          <a:extLst>
            <a:ext uri="{FF2B5EF4-FFF2-40B4-BE49-F238E27FC236}">
              <a16:creationId xmlns="" xmlns:a16="http://schemas.microsoft.com/office/drawing/2014/main" id="{FC4EE462-538E-47D0-858F-D7A506A5D313}"/>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32" name="Text Box 675">
          <a:extLst>
            <a:ext uri="{FF2B5EF4-FFF2-40B4-BE49-F238E27FC236}">
              <a16:creationId xmlns="" xmlns:a16="http://schemas.microsoft.com/office/drawing/2014/main" id="{28618CC5-2642-4392-A2DE-39DB18D2327C}"/>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33" name="Text Box 676">
          <a:extLst>
            <a:ext uri="{FF2B5EF4-FFF2-40B4-BE49-F238E27FC236}">
              <a16:creationId xmlns="" xmlns:a16="http://schemas.microsoft.com/office/drawing/2014/main" id="{999F4754-63BB-42DA-BD8F-4076E7F5986E}"/>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34" name="Text Box 677">
          <a:extLst>
            <a:ext uri="{FF2B5EF4-FFF2-40B4-BE49-F238E27FC236}">
              <a16:creationId xmlns="" xmlns:a16="http://schemas.microsoft.com/office/drawing/2014/main" id="{2665203A-6794-4171-A57A-FA73CC548575}"/>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35" name="Text Box 678">
          <a:extLst>
            <a:ext uri="{FF2B5EF4-FFF2-40B4-BE49-F238E27FC236}">
              <a16:creationId xmlns="" xmlns:a16="http://schemas.microsoft.com/office/drawing/2014/main" id="{96C58F8F-37BB-4757-ADBB-D007EAF9033D}"/>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36" name="Text Box 679">
          <a:extLst>
            <a:ext uri="{FF2B5EF4-FFF2-40B4-BE49-F238E27FC236}">
              <a16:creationId xmlns="" xmlns:a16="http://schemas.microsoft.com/office/drawing/2014/main" id="{F8AF8863-4477-451B-8505-15BBB6C5A818}"/>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37" name="Text Box 680">
          <a:extLst>
            <a:ext uri="{FF2B5EF4-FFF2-40B4-BE49-F238E27FC236}">
              <a16:creationId xmlns="" xmlns:a16="http://schemas.microsoft.com/office/drawing/2014/main" id="{A8F8CD01-C23B-4159-9573-B875CB0487F9}"/>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38" name="Text Box 681">
          <a:extLst>
            <a:ext uri="{FF2B5EF4-FFF2-40B4-BE49-F238E27FC236}">
              <a16:creationId xmlns="" xmlns:a16="http://schemas.microsoft.com/office/drawing/2014/main" id="{12C945B6-BC03-464C-951D-FB16809237C6}"/>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39" name="Text Box 682">
          <a:extLst>
            <a:ext uri="{FF2B5EF4-FFF2-40B4-BE49-F238E27FC236}">
              <a16:creationId xmlns="" xmlns:a16="http://schemas.microsoft.com/office/drawing/2014/main" id="{29BF9840-DAE7-4CF6-B58E-6F8AC8DC61EF}"/>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40" name="Text Box 683">
          <a:extLst>
            <a:ext uri="{FF2B5EF4-FFF2-40B4-BE49-F238E27FC236}">
              <a16:creationId xmlns="" xmlns:a16="http://schemas.microsoft.com/office/drawing/2014/main" id="{C4B3D2E3-CA34-4622-BCFC-B9C0DBF1786A}"/>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41" name="Text Box 684">
          <a:extLst>
            <a:ext uri="{FF2B5EF4-FFF2-40B4-BE49-F238E27FC236}">
              <a16:creationId xmlns="" xmlns:a16="http://schemas.microsoft.com/office/drawing/2014/main" id="{0C940321-9A61-4510-A208-A853045C57E0}"/>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42" name="Text Box 685">
          <a:extLst>
            <a:ext uri="{FF2B5EF4-FFF2-40B4-BE49-F238E27FC236}">
              <a16:creationId xmlns="" xmlns:a16="http://schemas.microsoft.com/office/drawing/2014/main" id="{DDE48498-FB3B-42F8-92B1-F84DAE2D8C37}"/>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43" name="Text Box 686">
          <a:extLst>
            <a:ext uri="{FF2B5EF4-FFF2-40B4-BE49-F238E27FC236}">
              <a16:creationId xmlns="" xmlns:a16="http://schemas.microsoft.com/office/drawing/2014/main" id="{749006FC-306F-4714-A230-95979212F17A}"/>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44" name="Text Box 687">
          <a:extLst>
            <a:ext uri="{FF2B5EF4-FFF2-40B4-BE49-F238E27FC236}">
              <a16:creationId xmlns="" xmlns:a16="http://schemas.microsoft.com/office/drawing/2014/main" id="{7FAEEC8C-439F-416F-89E3-B56575AE7BD2}"/>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45" name="Text Box 688">
          <a:extLst>
            <a:ext uri="{FF2B5EF4-FFF2-40B4-BE49-F238E27FC236}">
              <a16:creationId xmlns="" xmlns:a16="http://schemas.microsoft.com/office/drawing/2014/main" id="{87A38ED7-A4B1-4A82-BE9B-0F50BEFCD2D1}"/>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46" name="Text Box 689">
          <a:extLst>
            <a:ext uri="{FF2B5EF4-FFF2-40B4-BE49-F238E27FC236}">
              <a16:creationId xmlns="" xmlns:a16="http://schemas.microsoft.com/office/drawing/2014/main" id="{F0172DBE-C087-4DE6-A2C6-83F94530574F}"/>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47" name="Text Box 690">
          <a:extLst>
            <a:ext uri="{FF2B5EF4-FFF2-40B4-BE49-F238E27FC236}">
              <a16:creationId xmlns="" xmlns:a16="http://schemas.microsoft.com/office/drawing/2014/main" id="{3C8A0751-4FD5-4D98-81A9-9507BDB262D4}"/>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48" name="Text Box 691">
          <a:extLst>
            <a:ext uri="{FF2B5EF4-FFF2-40B4-BE49-F238E27FC236}">
              <a16:creationId xmlns="" xmlns:a16="http://schemas.microsoft.com/office/drawing/2014/main" id="{E202FCAA-F47D-4007-A006-A1A4B39D2EAE}"/>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49" name="Text Box 692">
          <a:extLst>
            <a:ext uri="{FF2B5EF4-FFF2-40B4-BE49-F238E27FC236}">
              <a16:creationId xmlns="" xmlns:a16="http://schemas.microsoft.com/office/drawing/2014/main" id="{18989CD9-7F7E-4FF0-82AA-D52A97A3C2B5}"/>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50" name="Text Box 693">
          <a:extLst>
            <a:ext uri="{FF2B5EF4-FFF2-40B4-BE49-F238E27FC236}">
              <a16:creationId xmlns="" xmlns:a16="http://schemas.microsoft.com/office/drawing/2014/main" id="{FF50F8E0-B7D7-4BB0-83B5-C6DD9D9BA098}"/>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51" name="Text Box 694">
          <a:extLst>
            <a:ext uri="{FF2B5EF4-FFF2-40B4-BE49-F238E27FC236}">
              <a16:creationId xmlns="" xmlns:a16="http://schemas.microsoft.com/office/drawing/2014/main" id="{0A89017C-9BAA-4D44-9A23-F4AB8919AF08}"/>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52" name="Text Box 695">
          <a:extLst>
            <a:ext uri="{FF2B5EF4-FFF2-40B4-BE49-F238E27FC236}">
              <a16:creationId xmlns="" xmlns:a16="http://schemas.microsoft.com/office/drawing/2014/main" id="{19322966-1DBA-479F-8BBA-B3FB1555E797}"/>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53" name="Text Box 696">
          <a:extLst>
            <a:ext uri="{FF2B5EF4-FFF2-40B4-BE49-F238E27FC236}">
              <a16:creationId xmlns="" xmlns:a16="http://schemas.microsoft.com/office/drawing/2014/main" id="{EC5D40B7-A6D4-4C5F-BF0B-08DDD703C190}"/>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54" name="Text Box 697">
          <a:extLst>
            <a:ext uri="{FF2B5EF4-FFF2-40B4-BE49-F238E27FC236}">
              <a16:creationId xmlns="" xmlns:a16="http://schemas.microsoft.com/office/drawing/2014/main" id="{5EA062BF-43C1-4E1A-A7F9-D911238DD7DD}"/>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55" name="Text Box 698">
          <a:extLst>
            <a:ext uri="{FF2B5EF4-FFF2-40B4-BE49-F238E27FC236}">
              <a16:creationId xmlns="" xmlns:a16="http://schemas.microsoft.com/office/drawing/2014/main" id="{C2A198E0-3954-4F1F-B823-55F989642894}"/>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56" name="Text Box 699">
          <a:extLst>
            <a:ext uri="{FF2B5EF4-FFF2-40B4-BE49-F238E27FC236}">
              <a16:creationId xmlns="" xmlns:a16="http://schemas.microsoft.com/office/drawing/2014/main" id="{7FCE40D3-E16A-4DE0-A774-36477B1F64FE}"/>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57" name="Text Box 700">
          <a:extLst>
            <a:ext uri="{FF2B5EF4-FFF2-40B4-BE49-F238E27FC236}">
              <a16:creationId xmlns="" xmlns:a16="http://schemas.microsoft.com/office/drawing/2014/main" id="{EEAB659E-D01D-4EFA-A37D-9DE7DA8898D7}"/>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58" name="Text Box 701">
          <a:extLst>
            <a:ext uri="{FF2B5EF4-FFF2-40B4-BE49-F238E27FC236}">
              <a16:creationId xmlns="" xmlns:a16="http://schemas.microsoft.com/office/drawing/2014/main" id="{8A7BD1A3-0DEE-4E57-8E24-848BFC6F234F}"/>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59" name="Text Box 702">
          <a:extLst>
            <a:ext uri="{FF2B5EF4-FFF2-40B4-BE49-F238E27FC236}">
              <a16:creationId xmlns="" xmlns:a16="http://schemas.microsoft.com/office/drawing/2014/main" id="{C96858A5-1E7F-4FC8-97C3-53A33B56B5D2}"/>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60" name="Text Box 703">
          <a:extLst>
            <a:ext uri="{FF2B5EF4-FFF2-40B4-BE49-F238E27FC236}">
              <a16:creationId xmlns="" xmlns:a16="http://schemas.microsoft.com/office/drawing/2014/main" id="{CF863041-D338-4BD4-9CEF-61B59789FAB4}"/>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61" name="Text Box 704">
          <a:extLst>
            <a:ext uri="{FF2B5EF4-FFF2-40B4-BE49-F238E27FC236}">
              <a16:creationId xmlns="" xmlns:a16="http://schemas.microsoft.com/office/drawing/2014/main" id="{E1EE844E-FE87-4E12-89C2-2042367C5F0E}"/>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62" name="Text Box 705">
          <a:extLst>
            <a:ext uri="{FF2B5EF4-FFF2-40B4-BE49-F238E27FC236}">
              <a16:creationId xmlns="" xmlns:a16="http://schemas.microsoft.com/office/drawing/2014/main" id="{8E88BF71-DB15-4FD4-BA79-A2CEC04617EB}"/>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63" name="Text Box 706">
          <a:extLst>
            <a:ext uri="{FF2B5EF4-FFF2-40B4-BE49-F238E27FC236}">
              <a16:creationId xmlns="" xmlns:a16="http://schemas.microsoft.com/office/drawing/2014/main" id="{DD070955-5372-4645-84BF-1C9510D8EECF}"/>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64" name="Text Box 707">
          <a:extLst>
            <a:ext uri="{FF2B5EF4-FFF2-40B4-BE49-F238E27FC236}">
              <a16:creationId xmlns="" xmlns:a16="http://schemas.microsoft.com/office/drawing/2014/main" id="{6AA694FC-EAAF-4415-A38C-9A1DA93979FC}"/>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65" name="Text Box 708">
          <a:extLst>
            <a:ext uri="{FF2B5EF4-FFF2-40B4-BE49-F238E27FC236}">
              <a16:creationId xmlns="" xmlns:a16="http://schemas.microsoft.com/office/drawing/2014/main" id="{58EBAC3B-4BEF-4B8C-AD07-4DFAB788F31D}"/>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66" name="Text Box 709">
          <a:extLst>
            <a:ext uri="{FF2B5EF4-FFF2-40B4-BE49-F238E27FC236}">
              <a16:creationId xmlns="" xmlns:a16="http://schemas.microsoft.com/office/drawing/2014/main" id="{CC48EA26-E512-41D1-83A8-88AB8A99BB6D}"/>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67" name="Text Box 710">
          <a:extLst>
            <a:ext uri="{FF2B5EF4-FFF2-40B4-BE49-F238E27FC236}">
              <a16:creationId xmlns="" xmlns:a16="http://schemas.microsoft.com/office/drawing/2014/main" id="{275E5CF7-C7BB-49A8-A73A-40C7A6C07EA8}"/>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68" name="Text Box 711">
          <a:extLst>
            <a:ext uri="{FF2B5EF4-FFF2-40B4-BE49-F238E27FC236}">
              <a16:creationId xmlns="" xmlns:a16="http://schemas.microsoft.com/office/drawing/2014/main" id="{601C95A0-5498-4169-B85B-05AB30D8F665}"/>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69" name="Text Box 712">
          <a:extLst>
            <a:ext uri="{FF2B5EF4-FFF2-40B4-BE49-F238E27FC236}">
              <a16:creationId xmlns="" xmlns:a16="http://schemas.microsoft.com/office/drawing/2014/main" id="{60D0B851-707A-4730-A887-7ECEAF13F493}"/>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70" name="Text Box 713">
          <a:extLst>
            <a:ext uri="{FF2B5EF4-FFF2-40B4-BE49-F238E27FC236}">
              <a16:creationId xmlns="" xmlns:a16="http://schemas.microsoft.com/office/drawing/2014/main" id="{367772E0-5527-458D-AD2E-486E03BA7B03}"/>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71" name="Text Box 714">
          <a:extLst>
            <a:ext uri="{FF2B5EF4-FFF2-40B4-BE49-F238E27FC236}">
              <a16:creationId xmlns="" xmlns:a16="http://schemas.microsoft.com/office/drawing/2014/main" id="{53B8F2AE-DC14-485A-B4AD-2ABD1B9CCD5F}"/>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72" name="Text Box 715">
          <a:extLst>
            <a:ext uri="{FF2B5EF4-FFF2-40B4-BE49-F238E27FC236}">
              <a16:creationId xmlns="" xmlns:a16="http://schemas.microsoft.com/office/drawing/2014/main" id="{EB7195D1-EB68-4813-A0DF-907E3B822F3D}"/>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73" name="Text Box 716">
          <a:extLst>
            <a:ext uri="{FF2B5EF4-FFF2-40B4-BE49-F238E27FC236}">
              <a16:creationId xmlns="" xmlns:a16="http://schemas.microsoft.com/office/drawing/2014/main" id="{A2A2623A-F915-473C-95A9-CE79DCD8FF24}"/>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74" name="Text Box 717">
          <a:extLst>
            <a:ext uri="{FF2B5EF4-FFF2-40B4-BE49-F238E27FC236}">
              <a16:creationId xmlns="" xmlns:a16="http://schemas.microsoft.com/office/drawing/2014/main" id="{9410525A-6EF2-46DE-8441-635217F8A661}"/>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75" name="Text Box 718">
          <a:extLst>
            <a:ext uri="{FF2B5EF4-FFF2-40B4-BE49-F238E27FC236}">
              <a16:creationId xmlns="" xmlns:a16="http://schemas.microsoft.com/office/drawing/2014/main" id="{B6B23623-F892-4EF9-97D5-84B89CA31EE0}"/>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76" name="Text Box 719">
          <a:extLst>
            <a:ext uri="{FF2B5EF4-FFF2-40B4-BE49-F238E27FC236}">
              <a16:creationId xmlns="" xmlns:a16="http://schemas.microsoft.com/office/drawing/2014/main" id="{B8CA44DC-3B13-4845-AD14-2A7C5D9601B7}"/>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77" name="Text Box 720">
          <a:extLst>
            <a:ext uri="{FF2B5EF4-FFF2-40B4-BE49-F238E27FC236}">
              <a16:creationId xmlns="" xmlns:a16="http://schemas.microsoft.com/office/drawing/2014/main" id="{016F9D87-9E8D-4A30-B33A-40CDE6E11995}"/>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78" name="Text Box 721">
          <a:extLst>
            <a:ext uri="{FF2B5EF4-FFF2-40B4-BE49-F238E27FC236}">
              <a16:creationId xmlns="" xmlns:a16="http://schemas.microsoft.com/office/drawing/2014/main" id="{FB401298-C739-4EE2-9641-3433750A6FE6}"/>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79" name="Text Box 722">
          <a:extLst>
            <a:ext uri="{FF2B5EF4-FFF2-40B4-BE49-F238E27FC236}">
              <a16:creationId xmlns="" xmlns:a16="http://schemas.microsoft.com/office/drawing/2014/main" id="{0E151370-2E7A-4237-8B69-03170D244EAD}"/>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80" name="Text Box 723">
          <a:extLst>
            <a:ext uri="{FF2B5EF4-FFF2-40B4-BE49-F238E27FC236}">
              <a16:creationId xmlns="" xmlns:a16="http://schemas.microsoft.com/office/drawing/2014/main" id="{5B05FADD-D9D4-40FD-85EC-A1C9739E9A67}"/>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81" name="Text Box 724">
          <a:extLst>
            <a:ext uri="{FF2B5EF4-FFF2-40B4-BE49-F238E27FC236}">
              <a16:creationId xmlns="" xmlns:a16="http://schemas.microsoft.com/office/drawing/2014/main" id="{7C97865D-3CB1-4770-88DA-DF19635A276C}"/>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82" name="Text Box 725">
          <a:extLst>
            <a:ext uri="{FF2B5EF4-FFF2-40B4-BE49-F238E27FC236}">
              <a16:creationId xmlns="" xmlns:a16="http://schemas.microsoft.com/office/drawing/2014/main" id="{BEB03766-24DA-439B-B3AF-FE3F6A0AC85F}"/>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83" name="Text Box 726">
          <a:extLst>
            <a:ext uri="{FF2B5EF4-FFF2-40B4-BE49-F238E27FC236}">
              <a16:creationId xmlns="" xmlns:a16="http://schemas.microsoft.com/office/drawing/2014/main" id="{E74F7EDB-2E45-47C0-A17E-1CAA00881EA6}"/>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84" name="Text Box 727">
          <a:extLst>
            <a:ext uri="{FF2B5EF4-FFF2-40B4-BE49-F238E27FC236}">
              <a16:creationId xmlns="" xmlns:a16="http://schemas.microsoft.com/office/drawing/2014/main" id="{1B053E9B-AF1C-44FB-A6C2-3194FB5A5E52}"/>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85" name="Text Box 728">
          <a:extLst>
            <a:ext uri="{FF2B5EF4-FFF2-40B4-BE49-F238E27FC236}">
              <a16:creationId xmlns="" xmlns:a16="http://schemas.microsoft.com/office/drawing/2014/main" id="{C707185E-E0F6-4D03-AAB3-296CC80A648A}"/>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86" name="Text Box 729">
          <a:extLst>
            <a:ext uri="{FF2B5EF4-FFF2-40B4-BE49-F238E27FC236}">
              <a16:creationId xmlns="" xmlns:a16="http://schemas.microsoft.com/office/drawing/2014/main" id="{B7DE6737-8DEB-4530-9A18-E5BF82598FCF}"/>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87" name="Text Box 730">
          <a:extLst>
            <a:ext uri="{FF2B5EF4-FFF2-40B4-BE49-F238E27FC236}">
              <a16:creationId xmlns="" xmlns:a16="http://schemas.microsoft.com/office/drawing/2014/main" id="{879EFE05-E303-4745-8CAD-C319E6139DA5}"/>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88" name="Text Box 731">
          <a:extLst>
            <a:ext uri="{FF2B5EF4-FFF2-40B4-BE49-F238E27FC236}">
              <a16:creationId xmlns="" xmlns:a16="http://schemas.microsoft.com/office/drawing/2014/main" id="{66364FE2-7E61-4582-8320-46E8E3A588A1}"/>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89" name="Text Box 732">
          <a:extLst>
            <a:ext uri="{FF2B5EF4-FFF2-40B4-BE49-F238E27FC236}">
              <a16:creationId xmlns="" xmlns:a16="http://schemas.microsoft.com/office/drawing/2014/main" id="{E578BA3D-F9D8-4101-8131-4CD761797E62}"/>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90" name="Text Box 733">
          <a:extLst>
            <a:ext uri="{FF2B5EF4-FFF2-40B4-BE49-F238E27FC236}">
              <a16:creationId xmlns="" xmlns:a16="http://schemas.microsoft.com/office/drawing/2014/main" id="{6419FB26-3F15-4299-8F2D-00BC753BAC46}"/>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91" name="Text Box 734">
          <a:extLst>
            <a:ext uri="{FF2B5EF4-FFF2-40B4-BE49-F238E27FC236}">
              <a16:creationId xmlns="" xmlns:a16="http://schemas.microsoft.com/office/drawing/2014/main" id="{A2C8418B-6F97-48B6-852F-1B95F3D72953}"/>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92" name="Text Box 735">
          <a:extLst>
            <a:ext uri="{FF2B5EF4-FFF2-40B4-BE49-F238E27FC236}">
              <a16:creationId xmlns="" xmlns:a16="http://schemas.microsoft.com/office/drawing/2014/main" id="{B688FB07-4C5A-438B-8A2E-F826A5230AF3}"/>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93" name="Text Box 736">
          <a:extLst>
            <a:ext uri="{FF2B5EF4-FFF2-40B4-BE49-F238E27FC236}">
              <a16:creationId xmlns="" xmlns:a16="http://schemas.microsoft.com/office/drawing/2014/main" id="{FA15B008-A014-4AD8-96BA-0A9285407AE7}"/>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94" name="Text Box 737">
          <a:extLst>
            <a:ext uri="{FF2B5EF4-FFF2-40B4-BE49-F238E27FC236}">
              <a16:creationId xmlns="" xmlns:a16="http://schemas.microsoft.com/office/drawing/2014/main" id="{4C8FD81D-E8A0-4949-9730-12A2542EE8FE}"/>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95" name="Text Box 738">
          <a:extLst>
            <a:ext uri="{FF2B5EF4-FFF2-40B4-BE49-F238E27FC236}">
              <a16:creationId xmlns="" xmlns:a16="http://schemas.microsoft.com/office/drawing/2014/main" id="{11DA6F0B-B717-464C-A597-5C752FA74EB3}"/>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96" name="Text Box 739">
          <a:extLst>
            <a:ext uri="{FF2B5EF4-FFF2-40B4-BE49-F238E27FC236}">
              <a16:creationId xmlns="" xmlns:a16="http://schemas.microsoft.com/office/drawing/2014/main" id="{37CB6DBE-58C5-4F57-87AB-CE0BA9D228A1}"/>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97" name="Text Box 740">
          <a:extLst>
            <a:ext uri="{FF2B5EF4-FFF2-40B4-BE49-F238E27FC236}">
              <a16:creationId xmlns="" xmlns:a16="http://schemas.microsoft.com/office/drawing/2014/main" id="{4D5C9C66-8C82-4EB9-AB40-4844A8179DC6}"/>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98" name="Text Box 741">
          <a:extLst>
            <a:ext uri="{FF2B5EF4-FFF2-40B4-BE49-F238E27FC236}">
              <a16:creationId xmlns="" xmlns:a16="http://schemas.microsoft.com/office/drawing/2014/main" id="{3C9588AA-5108-4296-A5E7-58A4FE681C91}"/>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99" name="Text Box 742">
          <a:extLst>
            <a:ext uri="{FF2B5EF4-FFF2-40B4-BE49-F238E27FC236}">
              <a16:creationId xmlns="" xmlns:a16="http://schemas.microsoft.com/office/drawing/2014/main" id="{74D65BD2-3918-4232-B508-BDB86D728739}"/>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100" name="Text Box 743">
          <a:extLst>
            <a:ext uri="{FF2B5EF4-FFF2-40B4-BE49-F238E27FC236}">
              <a16:creationId xmlns="" xmlns:a16="http://schemas.microsoft.com/office/drawing/2014/main" id="{E1D446EE-7876-45F6-B236-548AFE5E2030}"/>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42</xdr:row>
      <xdr:rowOff>0</xdr:rowOff>
    </xdr:from>
    <xdr:to>
      <xdr:col>3</xdr:col>
      <xdr:colOff>76200</xdr:colOff>
      <xdr:row>42</xdr:row>
      <xdr:rowOff>198120</xdr:rowOff>
    </xdr:to>
    <xdr:sp macro="" textlink="">
      <xdr:nvSpPr>
        <xdr:cNvPr id="101" name="Text Box 744">
          <a:extLst>
            <a:ext uri="{FF2B5EF4-FFF2-40B4-BE49-F238E27FC236}">
              <a16:creationId xmlns="" xmlns:a16="http://schemas.microsoft.com/office/drawing/2014/main" id="{98F1ADB4-F528-4471-8091-3B800E4A670D}"/>
            </a:ext>
          </a:extLst>
        </xdr:cNvPr>
        <xdr:cNvSpPr txBox="1">
          <a:spLocks noChangeArrowheads="1"/>
        </xdr:cNvSpPr>
      </xdr:nvSpPr>
      <xdr:spPr bwMode="auto">
        <a:xfrm>
          <a:off x="5448300" y="117195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02" name="Text Box 874">
          <a:extLst>
            <a:ext uri="{FF2B5EF4-FFF2-40B4-BE49-F238E27FC236}">
              <a16:creationId xmlns="" xmlns:a16="http://schemas.microsoft.com/office/drawing/2014/main" id="{F15B65F1-254C-4CC9-894D-C27CEECA2512}"/>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03" name="Text Box 875">
          <a:extLst>
            <a:ext uri="{FF2B5EF4-FFF2-40B4-BE49-F238E27FC236}">
              <a16:creationId xmlns="" xmlns:a16="http://schemas.microsoft.com/office/drawing/2014/main" id="{303F992F-BEA5-414E-A8D8-7C8FD4B07A83}"/>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04" name="Text Box 876">
          <a:extLst>
            <a:ext uri="{FF2B5EF4-FFF2-40B4-BE49-F238E27FC236}">
              <a16:creationId xmlns="" xmlns:a16="http://schemas.microsoft.com/office/drawing/2014/main" id="{683DB720-AB7A-4153-9320-927F23ADF441}"/>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05" name="Text Box 877">
          <a:extLst>
            <a:ext uri="{FF2B5EF4-FFF2-40B4-BE49-F238E27FC236}">
              <a16:creationId xmlns="" xmlns:a16="http://schemas.microsoft.com/office/drawing/2014/main" id="{0B60935C-856B-48C5-A5BB-A257CF9858B8}"/>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06" name="Text Box 878">
          <a:extLst>
            <a:ext uri="{FF2B5EF4-FFF2-40B4-BE49-F238E27FC236}">
              <a16:creationId xmlns="" xmlns:a16="http://schemas.microsoft.com/office/drawing/2014/main" id="{35EDBCD0-DE6F-4DF9-B3A1-7528D1AD1CA0}"/>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07" name="Text Box 879">
          <a:extLst>
            <a:ext uri="{FF2B5EF4-FFF2-40B4-BE49-F238E27FC236}">
              <a16:creationId xmlns="" xmlns:a16="http://schemas.microsoft.com/office/drawing/2014/main" id="{81DF1F31-B6D3-4B3A-9CE0-D6CD8E70803C}"/>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08" name="Text Box 880">
          <a:extLst>
            <a:ext uri="{FF2B5EF4-FFF2-40B4-BE49-F238E27FC236}">
              <a16:creationId xmlns="" xmlns:a16="http://schemas.microsoft.com/office/drawing/2014/main" id="{CEB099FA-05EA-4F2A-B375-76A0CEF7C652}"/>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09" name="Text Box 881">
          <a:extLst>
            <a:ext uri="{FF2B5EF4-FFF2-40B4-BE49-F238E27FC236}">
              <a16:creationId xmlns="" xmlns:a16="http://schemas.microsoft.com/office/drawing/2014/main" id="{7D7CF8C3-CD97-4B53-B78A-A915A0FF9246}"/>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10" name="Text Box 882">
          <a:extLst>
            <a:ext uri="{FF2B5EF4-FFF2-40B4-BE49-F238E27FC236}">
              <a16:creationId xmlns="" xmlns:a16="http://schemas.microsoft.com/office/drawing/2014/main" id="{7F4E323B-222E-40FE-BA6E-61408AC856D0}"/>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11" name="Text Box 883">
          <a:extLst>
            <a:ext uri="{FF2B5EF4-FFF2-40B4-BE49-F238E27FC236}">
              <a16:creationId xmlns="" xmlns:a16="http://schemas.microsoft.com/office/drawing/2014/main" id="{9C3F5085-4605-48C3-9000-DD5464DE2AE8}"/>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12" name="Text Box 884">
          <a:extLst>
            <a:ext uri="{FF2B5EF4-FFF2-40B4-BE49-F238E27FC236}">
              <a16:creationId xmlns="" xmlns:a16="http://schemas.microsoft.com/office/drawing/2014/main" id="{975BA09B-ECFD-47EA-BFB9-8AE388900FA4}"/>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13" name="Text Box 885">
          <a:extLst>
            <a:ext uri="{FF2B5EF4-FFF2-40B4-BE49-F238E27FC236}">
              <a16:creationId xmlns="" xmlns:a16="http://schemas.microsoft.com/office/drawing/2014/main" id="{C6C7A645-EC32-4809-8DA6-9275896713EA}"/>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14" name="Text Box 886">
          <a:extLst>
            <a:ext uri="{FF2B5EF4-FFF2-40B4-BE49-F238E27FC236}">
              <a16:creationId xmlns="" xmlns:a16="http://schemas.microsoft.com/office/drawing/2014/main" id="{B9B496FC-EA06-40D4-8F0A-B2E055DFFD65}"/>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15" name="Text Box 887">
          <a:extLst>
            <a:ext uri="{FF2B5EF4-FFF2-40B4-BE49-F238E27FC236}">
              <a16:creationId xmlns="" xmlns:a16="http://schemas.microsoft.com/office/drawing/2014/main" id="{254B9DEF-9850-4177-B019-B6F852144E44}"/>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16" name="Text Box 888">
          <a:extLst>
            <a:ext uri="{FF2B5EF4-FFF2-40B4-BE49-F238E27FC236}">
              <a16:creationId xmlns="" xmlns:a16="http://schemas.microsoft.com/office/drawing/2014/main" id="{9DC63AB9-6517-42C7-878E-A023E9633EE4}"/>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17" name="Text Box 889">
          <a:extLst>
            <a:ext uri="{FF2B5EF4-FFF2-40B4-BE49-F238E27FC236}">
              <a16:creationId xmlns="" xmlns:a16="http://schemas.microsoft.com/office/drawing/2014/main" id="{FD960FED-CE73-4887-8776-12AB1BF26C31}"/>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18" name="Text Box 890">
          <a:extLst>
            <a:ext uri="{FF2B5EF4-FFF2-40B4-BE49-F238E27FC236}">
              <a16:creationId xmlns="" xmlns:a16="http://schemas.microsoft.com/office/drawing/2014/main" id="{60D2990A-8041-42C8-A739-57107F4BA1A4}"/>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19" name="Text Box 891">
          <a:extLst>
            <a:ext uri="{FF2B5EF4-FFF2-40B4-BE49-F238E27FC236}">
              <a16:creationId xmlns="" xmlns:a16="http://schemas.microsoft.com/office/drawing/2014/main" id="{4BB703F7-C99B-48CC-AA7E-FF58F72A1808}"/>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20" name="Text Box 892">
          <a:extLst>
            <a:ext uri="{FF2B5EF4-FFF2-40B4-BE49-F238E27FC236}">
              <a16:creationId xmlns="" xmlns:a16="http://schemas.microsoft.com/office/drawing/2014/main" id="{5AA46CEC-41A2-4868-AED8-816994C6BC36}"/>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21" name="Text Box 893">
          <a:extLst>
            <a:ext uri="{FF2B5EF4-FFF2-40B4-BE49-F238E27FC236}">
              <a16:creationId xmlns="" xmlns:a16="http://schemas.microsoft.com/office/drawing/2014/main" id="{CB4E6969-158B-4698-983F-C5561716AE9F}"/>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22" name="Text Box 894">
          <a:extLst>
            <a:ext uri="{FF2B5EF4-FFF2-40B4-BE49-F238E27FC236}">
              <a16:creationId xmlns="" xmlns:a16="http://schemas.microsoft.com/office/drawing/2014/main" id="{716550AA-FF04-4F2A-8C98-A3B4319A0B68}"/>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23" name="Text Box 895">
          <a:extLst>
            <a:ext uri="{FF2B5EF4-FFF2-40B4-BE49-F238E27FC236}">
              <a16:creationId xmlns="" xmlns:a16="http://schemas.microsoft.com/office/drawing/2014/main" id="{ABC47CC8-7270-45D6-B1F3-C6D5A16A342F}"/>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24" name="Text Box 896">
          <a:extLst>
            <a:ext uri="{FF2B5EF4-FFF2-40B4-BE49-F238E27FC236}">
              <a16:creationId xmlns="" xmlns:a16="http://schemas.microsoft.com/office/drawing/2014/main" id="{64287801-1AC8-416D-87DE-783AEA1A37D1}"/>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25" name="Text Box 897">
          <a:extLst>
            <a:ext uri="{FF2B5EF4-FFF2-40B4-BE49-F238E27FC236}">
              <a16:creationId xmlns="" xmlns:a16="http://schemas.microsoft.com/office/drawing/2014/main" id="{76D8E03E-C553-4CBA-A42A-99AFE3C79AB8}"/>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26" name="Text Box 898">
          <a:extLst>
            <a:ext uri="{FF2B5EF4-FFF2-40B4-BE49-F238E27FC236}">
              <a16:creationId xmlns="" xmlns:a16="http://schemas.microsoft.com/office/drawing/2014/main" id="{267BA445-EE89-4181-A32F-643C742EF28F}"/>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27" name="Text Box 899">
          <a:extLst>
            <a:ext uri="{FF2B5EF4-FFF2-40B4-BE49-F238E27FC236}">
              <a16:creationId xmlns="" xmlns:a16="http://schemas.microsoft.com/office/drawing/2014/main" id="{A9C2C28B-628E-44D1-B4ED-C8E48030F9C9}"/>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28" name="Text Box 900">
          <a:extLst>
            <a:ext uri="{FF2B5EF4-FFF2-40B4-BE49-F238E27FC236}">
              <a16:creationId xmlns="" xmlns:a16="http://schemas.microsoft.com/office/drawing/2014/main" id="{EB2418FD-06DB-4634-AC7A-54CFCD3EBCA7}"/>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29" name="Text Box 901">
          <a:extLst>
            <a:ext uri="{FF2B5EF4-FFF2-40B4-BE49-F238E27FC236}">
              <a16:creationId xmlns="" xmlns:a16="http://schemas.microsoft.com/office/drawing/2014/main" id="{F38EB4DC-EB43-4F7B-95BA-D2722BA354E0}"/>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30" name="Text Box 902">
          <a:extLst>
            <a:ext uri="{FF2B5EF4-FFF2-40B4-BE49-F238E27FC236}">
              <a16:creationId xmlns="" xmlns:a16="http://schemas.microsoft.com/office/drawing/2014/main" id="{EECA8479-38E7-4750-8A8A-AE1EC2295611}"/>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31" name="Text Box 903">
          <a:extLst>
            <a:ext uri="{FF2B5EF4-FFF2-40B4-BE49-F238E27FC236}">
              <a16:creationId xmlns="" xmlns:a16="http://schemas.microsoft.com/office/drawing/2014/main" id="{6C8FD50D-3ED2-4687-A8E0-00FCEA1BFEAF}"/>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32" name="Text Box 904">
          <a:extLst>
            <a:ext uri="{FF2B5EF4-FFF2-40B4-BE49-F238E27FC236}">
              <a16:creationId xmlns="" xmlns:a16="http://schemas.microsoft.com/office/drawing/2014/main" id="{1A125C34-C8F6-4550-A55F-3F10114D1DDA}"/>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33" name="Text Box 905">
          <a:extLst>
            <a:ext uri="{FF2B5EF4-FFF2-40B4-BE49-F238E27FC236}">
              <a16:creationId xmlns="" xmlns:a16="http://schemas.microsoft.com/office/drawing/2014/main" id="{1D54E0CA-BF1B-4521-9BE6-586EC24E939C}"/>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34" name="Text Box 906">
          <a:extLst>
            <a:ext uri="{FF2B5EF4-FFF2-40B4-BE49-F238E27FC236}">
              <a16:creationId xmlns="" xmlns:a16="http://schemas.microsoft.com/office/drawing/2014/main" id="{A4073EB0-CEB2-4025-9404-A835D33A9224}"/>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35" name="Text Box 907">
          <a:extLst>
            <a:ext uri="{FF2B5EF4-FFF2-40B4-BE49-F238E27FC236}">
              <a16:creationId xmlns="" xmlns:a16="http://schemas.microsoft.com/office/drawing/2014/main" id="{0E5EE30E-B286-4E20-8973-5CEA6D7CCE3B}"/>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36" name="Text Box 908">
          <a:extLst>
            <a:ext uri="{FF2B5EF4-FFF2-40B4-BE49-F238E27FC236}">
              <a16:creationId xmlns="" xmlns:a16="http://schemas.microsoft.com/office/drawing/2014/main" id="{5AC10EAA-01DB-4237-A365-2BC6442574EF}"/>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37" name="Text Box 909">
          <a:extLst>
            <a:ext uri="{FF2B5EF4-FFF2-40B4-BE49-F238E27FC236}">
              <a16:creationId xmlns="" xmlns:a16="http://schemas.microsoft.com/office/drawing/2014/main" id="{AEB1F39F-71F0-4280-BA6C-87E12FCAB9AA}"/>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38" name="Text Box 910">
          <a:extLst>
            <a:ext uri="{FF2B5EF4-FFF2-40B4-BE49-F238E27FC236}">
              <a16:creationId xmlns="" xmlns:a16="http://schemas.microsoft.com/office/drawing/2014/main" id="{1595642D-2A5D-4D8F-9788-4583798A5640}"/>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39" name="Text Box 911">
          <a:extLst>
            <a:ext uri="{FF2B5EF4-FFF2-40B4-BE49-F238E27FC236}">
              <a16:creationId xmlns="" xmlns:a16="http://schemas.microsoft.com/office/drawing/2014/main" id="{32F6EF7C-ED7A-428E-9DC1-EC41DDA732AE}"/>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40" name="Text Box 912">
          <a:extLst>
            <a:ext uri="{FF2B5EF4-FFF2-40B4-BE49-F238E27FC236}">
              <a16:creationId xmlns="" xmlns:a16="http://schemas.microsoft.com/office/drawing/2014/main" id="{EA0B2211-7621-4D24-9F1E-68907CAEE03B}"/>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41" name="Text Box 913">
          <a:extLst>
            <a:ext uri="{FF2B5EF4-FFF2-40B4-BE49-F238E27FC236}">
              <a16:creationId xmlns="" xmlns:a16="http://schemas.microsoft.com/office/drawing/2014/main" id="{6F32F1CB-6E63-4D81-ABAD-9C55CB566A1E}"/>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47</xdr:row>
      <xdr:rowOff>0</xdr:rowOff>
    </xdr:to>
    <xdr:sp macro="" textlink="">
      <xdr:nvSpPr>
        <xdr:cNvPr id="142" name="Text Box 914">
          <a:extLst>
            <a:ext uri="{FF2B5EF4-FFF2-40B4-BE49-F238E27FC236}">
              <a16:creationId xmlns="" xmlns:a16="http://schemas.microsoft.com/office/drawing/2014/main" id="{86DA871F-C34E-4AD5-9606-928CA1C1F57E}"/>
            </a:ext>
          </a:extLst>
        </xdr:cNvPr>
        <xdr:cNvSpPr txBox="1">
          <a:spLocks noChangeArrowheads="1"/>
        </xdr:cNvSpPr>
      </xdr:nvSpPr>
      <xdr:spPr bwMode="auto">
        <a:xfrm>
          <a:off x="5448300" y="1255776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43" name="Text Box 1">
          <a:extLst>
            <a:ext uri="{FF2B5EF4-FFF2-40B4-BE49-F238E27FC236}">
              <a16:creationId xmlns="" xmlns:a16="http://schemas.microsoft.com/office/drawing/2014/main" id="{031EC2A7-2B90-4259-AE1E-4B97103DF44F}"/>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44" name="Text Box 4">
          <a:extLst>
            <a:ext uri="{FF2B5EF4-FFF2-40B4-BE49-F238E27FC236}">
              <a16:creationId xmlns="" xmlns:a16="http://schemas.microsoft.com/office/drawing/2014/main" id="{637D2D01-2B1A-498F-898D-C37C8DB455EE}"/>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45" name="Text Box 5">
          <a:extLst>
            <a:ext uri="{FF2B5EF4-FFF2-40B4-BE49-F238E27FC236}">
              <a16:creationId xmlns="" xmlns:a16="http://schemas.microsoft.com/office/drawing/2014/main" id="{9C142D96-D3F3-4B68-9DB0-E3833B2E6F8F}"/>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46" name="Text Box 6">
          <a:extLst>
            <a:ext uri="{FF2B5EF4-FFF2-40B4-BE49-F238E27FC236}">
              <a16:creationId xmlns="" xmlns:a16="http://schemas.microsoft.com/office/drawing/2014/main" id="{72AB7535-F26D-4CA9-8198-3B56100FAE20}"/>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47" name="Text Box 7">
          <a:extLst>
            <a:ext uri="{FF2B5EF4-FFF2-40B4-BE49-F238E27FC236}">
              <a16:creationId xmlns="" xmlns:a16="http://schemas.microsoft.com/office/drawing/2014/main" id="{19A497B6-3A15-4AF8-9932-AF3876910CE9}"/>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48" name="Text Box 8">
          <a:extLst>
            <a:ext uri="{FF2B5EF4-FFF2-40B4-BE49-F238E27FC236}">
              <a16:creationId xmlns="" xmlns:a16="http://schemas.microsoft.com/office/drawing/2014/main" id="{F88B3B06-73E7-4C27-BE44-AFF9337EFF27}"/>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49" name="Text Box 9">
          <a:extLst>
            <a:ext uri="{FF2B5EF4-FFF2-40B4-BE49-F238E27FC236}">
              <a16:creationId xmlns="" xmlns:a16="http://schemas.microsoft.com/office/drawing/2014/main" id="{9F78D824-7B90-4B56-9DF4-0FA0E873EF53}"/>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50" name="Text Box 10">
          <a:extLst>
            <a:ext uri="{FF2B5EF4-FFF2-40B4-BE49-F238E27FC236}">
              <a16:creationId xmlns="" xmlns:a16="http://schemas.microsoft.com/office/drawing/2014/main" id="{B3E49C68-E45F-40BF-A825-744C15BD2C70}"/>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51" name="Text Box 11">
          <a:extLst>
            <a:ext uri="{FF2B5EF4-FFF2-40B4-BE49-F238E27FC236}">
              <a16:creationId xmlns="" xmlns:a16="http://schemas.microsoft.com/office/drawing/2014/main" id="{8992BA13-995D-4255-A9A3-EB896319A344}"/>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52" name="Text Box 140">
          <a:extLst>
            <a:ext uri="{FF2B5EF4-FFF2-40B4-BE49-F238E27FC236}">
              <a16:creationId xmlns="" xmlns:a16="http://schemas.microsoft.com/office/drawing/2014/main" id="{2F06FDA8-03AC-47A0-B3E4-CF9A445264F7}"/>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53" name="Text Box 141">
          <a:extLst>
            <a:ext uri="{FF2B5EF4-FFF2-40B4-BE49-F238E27FC236}">
              <a16:creationId xmlns="" xmlns:a16="http://schemas.microsoft.com/office/drawing/2014/main" id="{673FD421-A3AB-48DE-88ED-1309D3A963AD}"/>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54" name="Text Box 142">
          <a:extLst>
            <a:ext uri="{FF2B5EF4-FFF2-40B4-BE49-F238E27FC236}">
              <a16:creationId xmlns="" xmlns:a16="http://schemas.microsoft.com/office/drawing/2014/main" id="{E75CAF13-4663-410E-A20D-02737A7E5B61}"/>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55" name="Text Box 143">
          <a:extLst>
            <a:ext uri="{FF2B5EF4-FFF2-40B4-BE49-F238E27FC236}">
              <a16:creationId xmlns="" xmlns:a16="http://schemas.microsoft.com/office/drawing/2014/main" id="{7C99D835-F67F-4B0D-BB26-F4E32D154884}"/>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56" name="Text Box 658">
          <a:extLst>
            <a:ext uri="{FF2B5EF4-FFF2-40B4-BE49-F238E27FC236}">
              <a16:creationId xmlns="" xmlns:a16="http://schemas.microsoft.com/office/drawing/2014/main" id="{5A9EA28D-5056-498E-B1B9-DBA569BB4BD9}"/>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57" name="Text Box 659">
          <a:extLst>
            <a:ext uri="{FF2B5EF4-FFF2-40B4-BE49-F238E27FC236}">
              <a16:creationId xmlns="" xmlns:a16="http://schemas.microsoft.com/office/drawing/2014/main" id="{5723E288-3440-443D-BD0B-B43507ECB7B9}"/>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58" name="Text Box 660">
          <a:extLst>
            <a:ext uri="{FF2B5EF4-FFF2-40B4-BE49-F238E27FC236}">
              <a16:creationId xmlns="" xmlns:a16="http://schemas.microsoft.com/office/drawing/2014/main" id="{7AEE84F8-8934-43A4-AA0E-52AB52D6CB70}"/>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59" name="Text Box 661">
          <a:extLst>
            <a:ext uri="{FF2B5EF4-FFF2-40B4-BE49-F238E27FC236}">
              <a16:creationId xmlns="" xmlns:a16="http://schemas.microsoft.com/office/drawing/2014/main" id="{3DC75F11-7E53-49EF-8A95-6C03DD554501}"/>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60" name="Text Box 662">
          <a:extLst>
            <a:ext uri="{FF2B5EF4-FFF2-40B4-BE49-F238E27FC236}">
              <a16:creationId xmlns="" xmlns:a16="http://schemas.microsoft.com/office/drawing/2014/main" id="{B6E41F2C-0C6F-438D-AEAD-8A8592F26B51}"/>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61" name="Text Box 663">
          <a:extLst>
            <a:ext uri="{FF2B5EF4-FFF2-40B4-BE49-F238E27FC236}">
              <a16:creationId xmlns="" xmlns:a16="http://schemas.microsoft.com/office/drawing/2014/main" id="{08EF3A50-5D41-4D11-82F1-22ABF6F918DD}"/>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62" name="Text Box 664">
          <a:extLst>
            <a:ext uri="{FF2B5EF4-FFF2-40B4-BE49-F238E27FC236}">
              <a16:creationId xmlns="" xmlns:a16="http://schemas.microsoft.com/office/drawing/2014/main" id="{061F0684-0471-4B3A-B687-177C575800F6}"/>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63" name="Text Box 665">
          <a:extLst>
            <a:ext uri="{FF2B5EF4-FFF2-40B4-BE49-F238E27FC236}">
              <a16:creationId xmlns="" xmlns:a16="http://schemas.microsoft.com/office/drawing/2014/main" id="{0E104574-EB22-40F4-8C8D-D03DDEE69655}"/>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64" name="Text Box 666">
          <a:extLst>
            <a:ext uri="{FF2B5EF4-FFF2-40B4-BE49-F238E27FC236}">
              <a16:creationId xmlns="" xmlns:a16="http://schemas.microsoft.com/office/drawing/2014/main" id="{24E34E63-620A-4B6C-98FE-5BAA7FA19A0F}"/>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65" name="Text Box 667">
          <a:extLst>
            <a:ext uri="{FF2B5EF4-FFF2-40B4-BE49-F238E27FC236}">
              <a16:creationId xmlns="" xmlns:a16="http://schemas.microsoft.com/office/drawing/2014/main" id="{69051A71-B750-4990-AE1F-918DDF876B0C}"/>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66" name="Text Box 668">
          <a:extLst>
            <a:ext uri="{FF2B5EF4-FFF2-40B4-BE49-F238E27FC236}">
              <a16:creationId xmlns="" xmlns:a16="http://schemas.microsoft.com/office/drawing/2014/main" id="{A9E4690E-9452-428E-93B2-103BCB07BD3A}"/>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67" name="Text Box 669">
          <a:extLst>
            <a:ext uri="{FF2B5EF4-FFF2-40B4-BE49-F238E27FC236}">
              <a16:creationId xmlns="" xmlns:a16="http://schemas.microsoft.com/office/drawing/2014/main" id="{D0C1BEE6-92A2-424A-92CF-2607690D79BF}"/>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68" name="Text Box 670">
          <a:extLst>
            <a:ext uri="{FF2B5EF4-FFF2-40B4-BE49-F238E27FC236}">
              <a16:creationId xmlns="" xmlns:a16="http://schemas.microsoft.com/office/drawing/2014/main" id="{DC9BBF00-4742-4D29-8EB6-A26A2C651DAB}"/>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69" name="Text Box 671">
          <a:extLst>
            <a:ext uri="{FF2B5EF4-FFF2-40B4-BE49-F238E27FC236}">
              <a16:creationId xmlns="" xmlns:a16="http://schemas.microsoft.com/office/drawing/2014/main" id="{D580D4D7-A4AD-46D7-AFA6-2E8DF482AD13}"/>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70" name="Text Box 672">
          <a:extLst>
            <a:ext uri="{FF2B5EF4-FFF2-40B4-BE49-F238E27FC236}">
              <a16:creationId xmlns="" xmlns:a16="http://schemas.microsoft.com/office/drawing/2014/main" id="{EEAC5E01-BE1C-4C35-B3E7-962E74CECEB2}"/>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71" name="Text Box 673">
          <a:extLst>
            <a:ext uri="{FF2B5EF4-FFF2-40B4-BE49-F238E27FC236}">
              <a16:creationId xmlns="" xmlns:a16="http://schemas.microsoft.com/office/drawing/2014/main" id="{55EDB0B2-E31E-4F48-941F-C2CF35A8EB6D}"/>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72" name="Text Box 674">
          <a:extLst>
            <a:ext uri="{FF2B5EF4-FFF2-40B4-BE49-F238E27FC236}">
              <a16:creationId xmlns="" xmlns:a16="http://schemas.microsoft.com/office/drawing/2014/main" id="{C8DACC2B-7A5E-4F3F-91DF-C0034271557E}"/>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73" name="Text Box 675">
          <a:extLst>
            <a:ext uri="{FF2B5EF4-FFF2-40B4-BE49-F238E27FC236}">
              <a16:creationId xmlns="" xmlns:a16="http://schemas.microsoft.com/office/drawing/2014/main" id="{80506F4A-B862-47A2-9B27-CBBEEF9C98FA}"/>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74" name="Text Box 676">
          <a:extLst>
            <a:ext uri="{FF2B5EF4-FFF2-40B4-BE49-F238E27FC236}">
              <a16:creationId xmlns="" xmlns:a16="http://schemas.microsoft.com/office/drawing/2014/main" id="{DD1A9182-A902-4E99-B86F-12446427DA7D}"/>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75" name="Text Box 677">
          <a:extLst>
            <a:ext uri="{FF2B5EF4-FFF2-40B4-BE49-F238E27FC236}">
              <a16:creationId xmlns="" xmlns:a16="http://schemas.microsoft.com/office/drawing/2014/main" id="{90D00870-7E2E-4330-85F9-8D9C90FA1F3C}"/>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76" name="Text Box 678">
          <a:extLst>
            <a:ext uri="{FF2B5EF4-FFF2-40B4-BE49-F238E27FC236}">
              <a16:creationId xmlns="" xmlns:a16="http://schemas.microsoft.com/office/drawing/2014/main" id="{C661D58F-4B22-491C-9215-92EF2BF691D2}"/>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77" name="Text Box 679">
          <a:extLst>
            <a:ext uri="{FF2B5EF4-FFF2-40B4-BE49-F238E27FC236}">
              <a16:creationId xmlns="" xmlns:a16="http://schemas.microsoft.com/office/drawing/2014/main" id="{06A23CCA-916F-4C7B-8B8F-451BC7DD828E}"/>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78" name="Text Box 680">
          <a:extLst>
            <a:ext uri="{FF2B5EF4-FFF2-40B4-BE49-F238E27FC236}">
              <a16:creationId xmlns="" xmlns:a16="http://schemas.microsoft.com/office/drawing/2014/main" id="{D14E7876-7486-4218-871E-CC26355A08FB}"/>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79" name="Text Box 681">
          <a:extLst>
            <a:ext uri="{FF2B5EF4-FFF2-40B4-BE49-F238E27FC236}">
              <a16:creationId xmlns="" xmlns:a16="http://schemas.microsoft.com/office/drawing/2014/main" id="{7B5F09BF-CCB5-4F05-9D4F-897CB72E7F05}"/>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80" name="Text Box 682">
          <a:extLst>
            <a:ext uri="{FF2B5EF4-FFF2-40B4-BE49-F238E27FC236}">
              <a16:creationId xmlns="" xmlns:a16="http://schemas.microsoft.com/office/drawing/2014/main" id="{7A37609C-1966-4DAC-A4EC-2DFEED11868D}"/>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81" name="Text Box 683">
          <a:extLst>
            <a:ext uri="{FF2B5EF4-FFF2-40B4-BE49-F238E27FC236}">
              <a16:creationId xmlns="" xmlns:a16="http://schemas.microsoft.com/office/drawing/2014/main" id="{4DA881B5-DC3F-41A7-B1B1-CE6AFFC4039C}"/>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82" name="Text Box 684">
          <a:extLst>
            <a:ext uri="{FF2B5EF4-FFF2-40B4-BE49-F238E27FC236}">
              <a16:creationId xmlns="" xmlns:a16="http://schemas.microsoft.com/office/drawing/2014/main" id="{ABCC9B9C-84C3-4529-AE20-3BDF280C6F8F}"/>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83" name="Text Box 685">
          <a:extLst>
            <a:ext uri="{FF2B5EF4-FFF2-40B4-BE49-F238E27FC236}">
              <a16:creationId xmlns="" xmlns:a16="http://schemas.microsoft.com/office/drawing/2014/main" id="{EBBA2E49-7BD1-4A18-B902-409066645114}"/>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84" name="Text Box 739">
          <a:extLst>
            <a:ext uri="{FF2B5EF4-FFF2-40B4-BE49-F238E27FC236}">
              <a16:creationId xmlns="" xmlns:a16="http://schemas.microsoft.com/office/drawing/2014/main" id="{FD880F10-166F-4B30-B8A3-2219BCA66CF1}"/>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85" name="Text Box 740">
          <a:extLst>
            <a:ext uri="{FF2B5EF4-FFF2-40B4-BE49-F238E27FC236}">
              <a16:creationId xmlns="" xmlns:a16="http://schemas.microsoft.com/office/drawing/2014/main" id="{9721F605-E986-4439-9E50-94386F6197A9}"/>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86" name="Text Box 741">
          <a:extLst>
            <a:ext uri="{FF2B5EF4-FFF2-40B4-BE49-F238E27FC236}">
              <a16:creationId xmlns="" xmlns:a16="http://schemas.microsoft.com/office/drawing/2014/main" id="{79C49227-666B-4880-A763-A1031B32CB20}"/>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87" name="Text Box 742">
          <a:extLst>
            <a:ext uri="{FF2B5EF4-FFF2-40B4-BE49-F238E27FC236}">
              <a16:creationId xmlns="" xmlns:a16="http://schemas.microsoft.com/office/drawing/2014/main" id="{8A6799E2-26A6-4762-8F56-91E0F01989D8}"/>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88" name="Text Box 743">
          <a:extLst>
            <a:ext uri="{FF2B5EF4-FFF2-40B4-BE49-F238E27FC236}">
              <a16:creationId xmlns="" xmlns:a16="http://schemas.microsoft.com/office/drawing/2014/main" id="{2746C1A1-E220-4CE7-BCC2-AB3ED64EE32D}"/>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43</xdr:row>
      <xdr:rowOff>0</xdr:rowOff>
    </xdr:from>
    <xdr:to>
      <xdr:col>3</xdr:col>
      <xdr:colOff>76200</xdr:colOff>
      <xdr:row>43</xdr:row>
      <xdr:rowOff>167640</xdr:rowOff>
    </xdr:to>
    <xdr:sp macro="" textlink="">
      <xdr:nvSpPr>
        <xdr:cNvPr id="189" name="Text Box 744">
          <a:extLst>
            <a:ext uri="{FF2B5EF4-FFF2-40B4-BE49-F238E27FC236}">
              <a16:creationId xmlns="" xmlns:a16="http://schemas.microsoft.com/office/drawing/2014/main" id="{69B4405A-DDE0-4886-928C-63F334A1EA3F}"/>
            </a:ext>
          </a:extLst>
        </xdr:cNvPr>
        <xdr:cNvSpPr txBox="1">
          <a:spLocks noChangeArrowheads="1"/>
        </xdr:cNvSpPr>
      </xdr:nvSpPr>
      <xdr:spPr bwMode="auto">
        <a:xfrm>
          <a:off x="5448300" y="119557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190" name="Text Box 1">
          <a:extLst>
            <a:ext uri="{FF2B5EF4-FFF2-40B4-BE49-F238E27FC236}">
              <a16:creationId xmlns="" xmlns:a16="http://schemas.microsoft.com/office/drawing/2014/main" id="{49EDAED6-8467-4B9D-B178-53D7EE002FC7}"/>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191" name="Text Box 4">
          <a:extLst>
            <a:ext uri="{FF2B5EF4-FFF2-40B4-BE49-F238E27FC236}">
              <a16:creationId xmlns="" xmlns:a16="http://schemas.microsoft.com/office/drawing/2014/main" id="{D606393D-410A-4E5A-9566-FDFABAAAEE0D}"/>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192" name="Text Box 5">
          <a:extLst>
            <a:ext uri="{FF2B5EF4-FFF2-40B4-BE49-F238E27FC236}">
              <a16:creationId xmlns="" xmlns:a16="http://schemas.microsoft.com/office/drawing/2014/main" id="{E0727479-0D0B-4C98-A55F-0595FC922444}"/>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193" name="Text Box 6">
          <a:extLst>
            <a:ext uri="{FF2B5EF4-FFF2-40B4-BE49-F238E27FC236}">
              <a16:creationId xmlns="" xmlns:a16="http://schemas.microsoft.com/office/drawing/2014/main" id="{6B35EAE7-50C7-4A41-972A-F34A059F628A}"/>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194" name="Text Box 7">
          <a:extLst>
            <a:ext uri="{FF2B5EF4-FFF2-40B4-BE49-F238E27FC236}">
              <a16:creationId xmlns="" xmlns:a16="http://schemas.microsoft.com/office/drawing/2014/main" id="{78F08A94-8A56-41A1-8108-46E7E27DB0EA}"/>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195" name="Text Box 8">
          <a:extLst>
            <a:ext uri="{FF2B5EF4-FFF2-40B4-BE49-F238E27FC236}">
              <a16:creationId xmlns="" xmlns:a16="http://schemas.microsoft.com/office/drawing/2014/main" id="{7EF09C06-FA20-4B53-AECD-96CF0C2A3B41}"/>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196" name="Text Box 9">
          <a:extLst>
            <a:ext uri="{FF2B5EF4-FFF2-40B4-BE49-F238E27FC236}">
              <a16:creationId xmlns="" xmlns:a16="http://schemas.microsoft.com/office/drawing/2014/main" id="{174BD196-CF87-4E5C-98F5-60D4160689F7}"/>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197" name="Text Box 10">
          <a:extLst>
            <a:ext uri="{FF2B5EF4-FFF2-40B4-BE49-F238E27FC236}">
              <a16:creationId xmlns="" xmlns:a16="http://schemas.microsoft.com/office/drawing/2014/main" id="{2A60D9C8-31D4-41F6-8BD9-FF10ED2191B7}"/>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198" name="Text Box 11">
          <a:extLst>
            <a:ext uri="{FF2B5EF4-FFF2-40B4-BE49-F238E27FC236}">
              <a16:creationId xmlns="" xmlns:a16="http://schemas.microsoft.com/office/drawing/2014/main" id="{0AF9132A-3FC6-4B03-8AC3-3E943ED237E1}"/>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199" name="Text Box 140">
          <a:extLst>
            <a:ext uri="{FF2B5EF4-FFF2-40B4-BE49-F238E27FC236}">
              <a16:creationId xmlns="" xmlns:a16="http://schemas.microsoft.com/office/drawing/2014/main" id="{67484D93-0AA9-4044-9281-0DC6C9393330}"/>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00" name="Text Box 141">
          <a:extLst>
            <a:ext uri="{FF2B5EF4-FFF2-40B4-BE49-F238E27FC236}">
              <a16:creationId xmlns="" xmlns:a16="http://schemas.microsoft.com/office/drawing/2014/main" id="{C16A93CA-E6B0-4BF8-B3FB-A86A69AE92A6}"/>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01" name="Text Box 142">
          <a:extLst>
            <a:ext uri="{FF2B5EF4-FFF2-40B4-BE49-F238E27FC236}">
              <a16:creationId xmlns="" xmlns:a16="http://schemas.microsoft.com/office/drawing/2014/main" id="{73C13DAD-05AA-4FFA-B720-8425FDDFA6AC}"/>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02" name="Text Box 143">
          <a:extLst>
            <a:ext uri="{FF2B5EF4-FFF2-40B4-BE49-F238E27FC236}">
              <a16:creationId xmlns="" xmlns:a16="http://schemas.microsoft.com/office/drawing/2014/main" id="{CDE5F02A-AADE-40D1-8C2A-7A77EEDE4423}"/>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03" name="Text Box 658">
          <a:extLst>
            <a:ext uri="{FF2B5EF4-FFF2-40B4-BE49-F238E27FC236}">
              <a16:creationId xmlns="" xmlns:a16="http://schemas.microsoft.com/office/drawing/2014/main" id="{3EB70962-B094-44E1-9692-378C414B63FE}"/>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04" name="Text Box 659">
          <a:extLst>
            <a:ext uri="{FF2B5EF4-FFF2-40B4-BE49-F238E27FC236}">
              <a16:creationId xmlns="" xmlns:a16="http://schemas.microsoft.com/office/drawing/2014/main" id="{E682BBB5-D3A3-41FC-AE9E-31B99F717716}"/>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05" name="Text Box 660">
          <a:extLst>
            <a:ext uri="{FF2B5EF4-FFF2-40B4-BE49-F238E27FC236}">
              <a16:creationId xmlns="" xmlns:a16="http://schemas.microsoft.com/office/drawing/2014/main" id="{BE6A6AEF-58E8-477D-AF18-927C12098B4D}"/>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06" name="Text Box 661">
          <a:extLst>
            <a:ext uri="{FF2B5EF4-FFF2-40B4-BE49-F238E27FC236}">
              <a16:creationId xmlns="" xmlns:a16="http://schemas.microsoft.com/office/drawing/2014/main" id="{9B6904DB-AE75-4A1A-B36A-3D15985C6ED9}"/>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07" name="Text Box 662">
          <a:extLst>
            <a:ext uri="{FF2B5EF4-FFF2-40B4-BE49-F238E27FC236}">
              <a16:creationId xmlns="" xmlns:a16="http://schemas.microsoft.com/office/drawing/2014/main" id="{08F2A693-F91D-4C0C-B6D8-93754AB439E7}"/>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08" name="Text Box 663">
          <a:extLst>
            <a:ext uri="{FF2B5EF4-FFF2-40B4-BE49-F238E27FC236}">
              <a16:creationId xmlns="" xmlns:a16="http://schemas.microsoft.com/office/drawing/2014/main" id="{BBE61739-CA71-4EEC-99D3-29472C2A9A56}"/>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09" name="Text Box 664">
          <a:extLst>
            <a:ext uri="{FF2B5EF4-FFF2-40B4-BE49-F238E27FC236}">
              <a16:creationId xmlns="" xmlns:a16="http://schemas.microsoft.com/office/drawing/2014/main" id="{BAB5A186-D655-492E-A57E-1F978F1BC995}"/>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10" name="Text Box 665">
          <a:extLst>
            <a:ext uri="{FF2B5EF4-FFF2-40B4-BE49-F238E27FC236}">
              <a16:creationId xmlns="" xmlns:a16="http://schemas.microsoft.com/office/drawing/2014/main" id="{32C973CF-FF6B-498C-93BB-974C3B7AE85F}"/>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11" name="Text Box 666">
          <a:extLst>
            <a:ext uri="{FF2B5EF4-FFF2-40B4-BE49-F238E27FC236}">
              <a16:creationId xmlns="" xmlns:a16="http://schemas.microsoft.com/office/drawing/2014/main" id="{6CD04840-2343-43BD-B70A-32929226A1D8}"/>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12" name="Text Box 667">
          <a:extLst>
            <a:ext uri="{FF2B5EF4-FFF2-40B4-BE49-F238E27FC236}">
              <a16:creationId xmlns="" xmlns:a16="http://schemas.microsoft.com/office/drawing/2014/main" id="{9F08CA00-F968-417C-91F3-A636D0800921}"/>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13" name="Text Box 668">
          <a:extLst>
            <a:ext uri="{FF2B5EF4-FFF2-40B4-BE49-F238E27FC236}">
              <a16:creationId xmlns="" xmlns:a16="http://schemas.microsoft.com/office/drawing/2014/main" id="{FFDC1B5F-D8A1-44CE-BF8D-0FDD47EFC399}"/>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14" name="Text Box 669">
          <a:extLst>
            <a:ext uri="{FF2B5EF4-FFF2-40B4-BE49-F238E27FC236}">
              <a16:creationId xmlns="" xmlns:a16="http://schemas.microsoft.com/office/drawing/2014/main" id="{8D99B643-CAFF-44AD-B8BF-593D3FCA45C4}"/>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15" name="Text Box 670">
          <a:extLst>
            <a:ext uri="{FF2B5EF4-FFF2-40B4-BE49-F238E27FC236}">
              <a16:creationId xmlns="" xmlns:a16="http://schemas.microsoft.com/office/drawing/2014/main" id="{A2F6EB25-CF0B-4613-8AEE-A351808ABCE9}"/>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16" name="Text Box 671">
          <a:extLst>
            <a:ext uri="{FF2B5EF4-FFF2-40B4-BE49-F238E27FC236}">
              <a16:creationId xmlns="" xmlns:a16="http://schemas.microsoft.com/office/drawing/2014/main" id="{0161A304-3BA7-48F6-B337-E51B6907DAE5}"/>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17" name="Text Box 672">
          <a:extLst>
            <a:ext uri="{FF2B5EF4-FFF2-40B4-BE49-F238E27FC236}">
              <a16:creationId xmlns="" xmlns:a16="http://schemas.microsoft.com/office/drawing/2014/main" id="{F9313859-010C-4C17-A70D-22CC4E50A40F}"/>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18" name="Text Box 673">
          <a:extLst>
            <a:ext uri="{FF2B5EF4-FFF2-40B4-BE49-F238E27FC236}">
              <a16:creationId xmlns="" xmlns:a16="http://schemas.microsoft.com/office/drawing/2014/main" id="{6668C76A-B983-4A76-A093-8433C31A05EF}"/>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19" name="Text Box 674">
          <a:extLst>
            <a:ext uri="{FF2B5EF4-FFF2-40B4-BE49-F238E27FC236}">
              <a16:creationId xmlns="" xmlns:a16="http://schemas.microsoft.com/office/drawing/2014/main" id="{25421A2F-4044-412F-9548-F3174D2D6779}"/>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20" name="Text Box 675">
          <a:extLst>
            <a:ext uri="{FF2B5EF4-FFF2-40B4-BE49-F238E27FC236}">
              <a16:creationId xmlns="" xmlns:a16="http://schemas.microsoft.com/office/drawing/2014/main" id="{504D08EA-0484-42DC-8864-70B479CE137A}"/>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21" name="Text Box 676">
          <a:extLst>
            <a:ext uri="{FF2B5EF4-FFF2-40B4-BE49-F238E27FC236}">
              <a16:creationId xmlns="" xmlns:a16="http://schemas.microsoft.com/office/drawing/2014/main" id="{D7A3E378-3071-479D-8DF0-B152A2B7FC6F}"/>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22" name="Text Box 677">
          <a:extLst>
            <a:ext uri="{FF2B5EF4-FFF2-40B4-BE49-F238E27FC236}">
              <a16:creationId xmlns="" xmlns:a16="http://schemas.microsoft.com/office/drawing/2014/main" id="{B673EEA7-5371-4F52-83AF-9570239206A3}"/>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23" name="Text Box 678">
          <a:extLst>
            <a:ext uri="{FF2B5EF4-FFF2-40B4-BE49-F238E27FC236}">
              <a16:creationId xmlns="" xmlns:a16="http://schemas.microsoft.com/office/drawing/2014/main" id="{8186B461-6522-4B4A-A760-B552D595419F}"/>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24" name="Text Box 679">
          <a:extLst>
            <a:ext uri="{FF2B5EF4-FFF2-40B4-BE49-F238E27FC236}">
              <a16:creationId xmlns="" xmlns:a16="http://schemas.microsoft.com/office/drawing/2014/main" id="{8FF71401-3E9A-471D-BBA4-7751C699471C}"/>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25" name="Text Box 680">
          <a:extLst>
            <a:ext uri="{FF2B5EF4-FFF2-40B4-BE49-F238E27FC236}">
              <a16:creationId xmlns="" xmlns:a16="http://schemas.microsoft.com/office/drawing/2014/main" id="{8318B6CB-9F8A-4926-B277-EB4C213438B6}"/>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26" name="Text Box 681">
          <a:extLst>
            <a:ext uri="{FF2B5EF4-FFF2-40B4-BE49-F238E27FC236}">
              <a16:creationId xmlns="" xmlns:a16="http://schemas.microsoft.com/office/drawing/2014/main" id="{94ECDA4F-B747-4242-9C4B-E11FAA805882}"/>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27" name="Text Box 682">
          <a:extLst>
            <a:ext uri="{FF2B5EF4-FFF2-40B4-BE49-F238E27FC236}">
              <a16:creationId xmlns="" xmlns:a16="http://schemas.microsoft.com/office/drawing/2014/main" id="{7A7482DA-3F19-45FD-804B-6146FD25862B}"/>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28" name="Text Box 683">
          <a:extLst>
            <a:ext uri="{FF2B5EF4-FFF2-40B4-BE49-F238E27FC236}">
              <a16:creationId xmlns="" xmlns:a16="http://schemas.microsoft.com/office/drawing/2014/main" id="{BB7D22B0-F125-4416-9A94-EC744518E382}"/>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29" name="Text Box 684">
          <a:extLst>
            <a:ext uri="{FF2B5EF4-FFF2-40B4-BE49-F238E27FC236}">
              <a16:creationId xmlns="" xmlns:a16="http://schemas.microsoft.com/office/drawing/2014/main" id="{312BDF40-5EC5-475D-A8C0-7E393035A6CD}"/>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30" name="Text Box 685">
          <a:extLst>
            <a:ext uri="{FF2B5EF4-FFF2-40B4-BE49-F238E27FC236}">
              <a16:creationId xmlns="" xmlns:a16="http://schemas.microsoft.com/office/drawing/2014/main" id="{57E05D92-31D1-4E50-A3E7-4CB7AF9D03E0}"/>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31" name="Text Box 739">
          <a:extLst>
            <a:ext uri="{FF2B5EF4-FFF2-40B4-BE49-F238E27FC236}">
              <a16:creationId xmlns="" xmlns:a16="http://schemas.microsoft.com/office/drawing/2014/main" id="{A2FE6457-3E46-4018-A2D6-364A5092B99A}"/>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32" name="Text Box 740">
          <a:extLst>
            <a:ext uri="{FF2B5EF4-FFF2-40B4-BE49-F238E27FC236}">
              <a16:creationId xmlns="" xmlns:a16="http://schemas.microsoft.com/office/drawing/2014/main" id="{5868493E-B194-47F6-B13E-448EAF99E855}"/>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33" name="Text Box 741">
          <a:extLst>
            <a:ext uri="{FF2B5EF4-FFF2-40B4-BE49-F238E27FC236}">
              <a16:creationId xmlns="" xmlns:a16="http://schemas.microsoft.com/office/drawing/2014/main" id="{0370CFE5-750E-419E-BB30-E84577DBA400}"/>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34" name="Text Box 742">
          <a:extLst>
            <a:ext uri="{FF2B5EF4-FFF2-40B4-BE49-F238E27FC236}">
              <a16:creationId xmlns="" xmlns:a16="http://schemas.microsoft.com/office/drawing/2014/main" id="{9148D67A-7F09-49D6-B20B-09BEFAB5CD0F}"/>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35" name="Text Box 743">
          <a:extLst>
            <a:ext uri="{FF2B5EF4-FFF2-40B4-BE49-F238E27FC236}">
              <a16:creationId xmlns="" xmlns:a16="http://schemas.microsoft.com/office/drawing/2014/main" id="{F557012B-A8BF-41B0-87C7-171707C55230}"/>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44</xdr:row>
      <xdr:rowOff>0</xdr:rowOff>
    </xdr:from>
    <xdr:to>
      <xdr:col>3</xdr:col>
      <xdr:colOff>76200</xdr:colOff>
      <xdr:row>44</xdr:row>
      <xdr:rowOff>167640</xdr:rowOff>
    </xdr:to>
    <xdr:sp macro="" textlink="">
      <xdr:nvSpPr>
        <xdr:cNvPr id="236" name="Text Box 744">
          <a:extLst>
            <a:ext uri="{FF2B5EF4-FFF2-40B4-BE49-F238E27FC236}">
              <a16:creationId xmlns="" xmlns:a16="http://schemas.microsoft.com/office/drawing/2014/main" id="{BEA07E23-3EF1-492B-85A8-B8AB1BA61529}"/>
            </a:ext>
          </a:extLst>
        </xdr:cNvPr>
        <xdr:cNvSpPr txBox="1">
          <a:spLocks noChangeArrowheads="1"/>
        </xdr:cNvSpPr>
      </xdr:nvSpPr>
      <xdr:spPr bwMode="auto">
        <a:xfrm>
          <a:off x="5448300" y="121615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37" name="Text Box 1">
          <a:extLst>
            <a:ext uri="{FF2B5EF4-FFF2-40B4-BE49-F238E27FC236}">
              <a16:creationId xmlns="" xmlns:a16="http://schemas.microsoft.com/office/drawing/2014/main" id="{9F7C7592-31C7-4D79-85CF-2B8D450CEC4E}"/>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38" name="Text Box 4">
          <a:extLst>
            <a:ext uri="{FF2B5EF4-FFF2-40B4-BE49-F238E27FC236}">
              <a16:creationId xmlns="" xmlns:a16="http://schemas.microsoft.com/office/drawing/2014/main" id="{8975EF8D-406C-4512-BB29-996042E770C3}"/>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39" name="Text Box 5">
          <a:extLst>
            <a:ext uri="{FF2B5EF4-FFF2-40B4-BE49-F238E27FC236}">
              <a16:creationId xmlns="" xmlns:a16="http://schemas.microsoft.com/office/drawing/2014/main" id="{8ABEA741-787B-40C1-A62B-4CDD01EC787E}"/>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40" name="Text Box 6">
          <a:extLst>
            <a:ext uri="{FF2B5EF4-FFF2-40B4-BE49-F238E27FC236}">
              <a16:creationId xmlns="" xmlns:a16="http://schemas.microsoft.com/office/drawing/2014/main" id="{5323C73D-BEA1-4361-BC10-D58150B99FEC}"/>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41" name="Text Box 7">
          <a:extLst>
            <a:ext uri="{FF2B5EF4-FFF2-40B4-BE49-F238E27FC236}">
              <a16:creationId xmlns="" xmlns:a16="http://schemas.microsoft.com/office/drawing/2014/main" id="{F5F34D34-C431-447A-AA4B-CB7AA2258880}"/>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42" name="Text Box 8">
          <a:extLst>
            <a:ext uri="{FF2B5EF4-FFF2-40B4-BE49-F238E27FC236}">
              <a16:creationId xmlns="" xmlns:a16="http://schemas.microsoft.com/office/drawing/2014/main" id="{A49F922E-E1F5-447E-ABD0-CAC76B858B17}"/>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43" name="Text Box 9">
          <a:extLst>
            <a:ext uri="{FF2B5EF4-FFF2-40B4-BE49-F238E27FC236}">
              <a16:creationId xmlns="" xmlns:a16="http://schemas.microsoft.com/office/drawing/2014/main" id="{55283876-DE0B-4E87-B1D0-61D3886B4F63}"/>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44" name="Text Box 10">
          <a:extLst>
            <a:ext uri="{FF2B5EF4-FFF2-40B4-BE49-F238E27FC236}">
              <a16:creationId xmlns="" xmlns:a16="http://schemas.microsoft.com/office/drawing/2014/main" id="{C992AA9B-2DFB-4FA1-B43C-8FAB4F993C8F}"/>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45" name="Text Box 11">
          <a:extLst>
            <a:ext uri="{FF2B5EF4-FFF2-40B4-BE49-F238E27FC236}">
              <a16:creationId xmlns="" xmlns:a16="http://schemas.microsoft.com/office/drawing/2014/main" id="{C17405CA-B774-4A7A-8029-927601020D4E}"/>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46" name="Text Box 140">
          <a:extLst>
            <a:ext uri="{FF2B5EF4-FFF2-40B4-BE49-F238E27FC236}">
              <a16:creationId xmlns="" xmlns:a16="http://schemas.microsoft.com/office/drawing/2014/main" id="{75FC4795-AC44-4DFF-8731-1F04ACA2C887}"/>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47" name="Text Box 141">
          <a:extLst>
            <a:ext uri="{FF2B5EF4-FFF2-40B4-BE49-F238E27FC236}">
              <a16:creationId xmlns="" xmlns:a16="http://schemas.microsoft.com/office/drawing/2014/main" id="{65D882E8-8A58-4764-A12A-BD194D081DE2}"/>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48" name="Text Box 142">
          <a:extLst>
            <a:ext uri="{FF2B5EF4-FFF2-40B4-BE49-F238E27FC236}">
              <a16:creationId xmlns="" xmlns:a16="http://schemas.microsoft.com/office/drawing/2014/main" id="{E54C04DF-0D60-435C-898E-8A1F87DA99F8}"/>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49" name="Text Box 143">
          <a:extLst>
            <a:ext uri="{FF2B5EF4-FFF2-40B4-BE49-F238E27FC236}">
              <a16:creationId xmlns="" xmlns:a16="http://schemas.microsoft.com/office/drawing/2014/main" id="{18D1D1F4-94AA-49BA-95E7-9162086200E9}"/>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50" name="Text Box 658">
          <a:extLst>
            <a:ext uri="{FF2B5EF4-FFF2-40B4-BE49-F238E27FC236}">
              <a16:creationId xmlns="" xmlns:a16="http://schemas.microsoft.com/office/drawing/2014/main" id="{380C674D-7DE6-4DC8-880B-0C6126CE14DB}"/>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51" name="Text Box 659">
          <a:extLst>
            <a:ext uri="{FF2B5EF4-FFF2-40B4-BE49-F238E27FC236}">
              <a16:creationId xmlns="" xmlns:a16="http://schemas.microsoft.com/office/drawing/2014/main" id="{8685AACC-30DB-4C70-B5D9-CC661CEEE26A}"/>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52" name="Text Box 660">
          <a:extLst>
            <a:ext uri="{FF2B5EF4-FFF2-40B4-BE49-F238E27FC236}">
              <a16:creationId xmlns="" xmlns:a16="http://schemas.microsoft.com/office/drawing/2014/main" id="{23BC7D45-1C40-4902-B36A-F4E174170DD6}"/>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53" name="Text Box 661">
          <a:extLst>
            <a:ext uri="{FF2B5EF4-FFF2-40B4-BE49-F238E27FC236}">
              <a16:creationId xmlns="" xmlns:a16="http://schemas.microsoft.com/office/drawing/2014/main" id="{2455BC54-5B71-4CFC-855E-7BDB2717C4A5}"/>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54" name="Text Box 662">
          <a:extLst>
            <a:ext uri="{FF2B5EF4-FFF2-40B4-BE49-F238E27FC236}">
              <a16:creationId xmlns="" xmlns:a16="http://schemas.microsoft.com/office/drawing/2014/main" id="{6A8C5278-8557-4F1A-A9EC-CBC8738F4BD3}"/>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55" name="Text Box 663">
          <a:extLst>
            <a:ext uri="{FF2B5EF4-FFF2-40B4-BE49-F238E27FC236}">
              <a16:creationId xmlns="" xmlns:a16="http://schemas.microsoft.com/office/drawing/2014/main" id="{FFDE864A-BF94-47B5-902E-583BDDEC2C44}"/>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56" name="Text Box 664">
          <a:extLst>
            <a:ext uri="{FF2B5EF4-FFF2-40B4-BE49-F238E27FC236}">
              <a16:creationId xmlns="" xmlns:a16="http://schemas.microsoft.com/office/drawing/2014/main" id="{C634A7AB-2969-48B8-A43C-A06CFC0F25F7}"/>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57" name="Text Box 665">
          <a:extLst>
            <a:ext uri="{FF2B5EF4-FFF2-40B4-BE49-F238E27FC236}">
              <a16:creationId xmlns="" xmlns:a16="http://schemas.microsoft.com/office/drawing/2014/main" id="{C1B1C206-73E6-4996-BA2C-9D6469954A7B}"/>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58" name="Text Box 666">
          <a:extLst>
            <a:ext uri="{FF2B5EF4-FFF2-40B4-BE49-F238E27FC236}">
              <a16:creationId xmlns="" xmlns:a16="http://schemas.microsoft.com/office/drawing/2014/main" id="{3E079F7D-9CED-49C2-A5B0-20302AE3BE03}"/>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59" name="Text Box 667">
          <a:extLst>
            <a:ext uri="{FF2B5EF4-FFF2-40B4-BE49-F238E27FC236}">
              <a16:creationId xmlns="" xmlns:a16="http://schemas.microsoft.com/office/drawing/2014/main" id="{8CD732ED-2799-4534-8A16-991A7F278539}"/>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60" name="Text Box 668">
          <a:extLst>
            <a:ext uri="{FF2B5EF4-FFF2-40B4-BE49-F238E27FC236}">
              <a16:creationId xmlns="" xmlns:a16="http://schemas.microsoft.com/office/drawing/2014/main" id="{F918CAAC-F6DF-4680-B003-9DEFA89BA656}"/>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61" name="Text Box 669">
          <a:extLst>
            <a:ext uri="{FF2B5EF4-FFF2-40B4-BE49-F238E27FC236}">
              <a16:creationId xmlns="" xmlns:a16="http://schemas.microsoft.com/office/drawing/2014/main" id="{168BF787-3183-4CB6-A878-D98831391EC3}"/>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62" name="Text Box 670">
          <a:extLst>
            <a:ext uri="{FF2B5EF4-FFF2-40B4-BE49-F238E27FC236}">
              <a16:creationId xmlns="" xmlns:a16="http://schemas.microsoft.com/office/drawing/2014/main" id="{18051DDE-73E8-4833-B1A8-4848464184B4}"/>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63" name="Text Box 671">
          <a:extLst>
            <a:ext uri="{FF2B5EF4-FFF2-40B4-BE49-F238E27FC236}">
              <a16:creationId xmlns="" xmlns:a16="http://schemas.microsoft.com/office/drawing/2014/main" id="{1E2B2AC6-BA7C-410E-9BA2-0F5AF1574F0D}"/>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64" name="Text Box 672">
          <a:extLst>
            <a:ext uri="{FF2B5EF4-FFF2-40B4-BE49-F238E27FC236}">
              <a16:creationId xmlns="" xmlns:a16="http://schemas.microsoft.com/office/drawing/2014/main" id="{B95ABB1B-BECC-41C5-84CE-9E29BBD206E9}"/>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65" name="Text Box 673">
          <a:extLst>
            <a:ext uri="{FF2B5EF4-FFF2-40B4-BE49-F238E27FC236}">
              <a16:creationId xmlns="" xmlns:a16="http://schemas.microsoft.com/office/drawing/2014/main" id="{AF0B6B9B-AAD6-4D57-B808-2DC27312DE13}"/>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66" name="Text Box 674">
          <a:extLst>
            <a:ext uri="{FF2B5EF4-FFF2-40B4-BE49-F238E27FC236}">
              <a16:creationId xmlns="" xmlns:a16="http://schemas.microsoft.com/office/drawing/2014/main" id="{5FC0273D-14B4-40B1-B82A-B4C59D2B8F0C}"/>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67" name="Text Box 675">
          <a:extLst>
            <a:ext uri="{FF2B5EF4-FFF2-40B4-BE49-F238E27FC236}">
              <a16:creationId xmlns="" xmlns:a16="http://schemas.microsoft.com/office/drawing/2014/main" id="{42052762-F4CB-4C87-8614-5D08DDBFB663}"/>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68" name="Text Box 676">
          <a:extLst>
            <a:ext uri="{FF2B5EF4-FFF2-40B4-BE49-F238E27FC236}">
              <a16:creationId xmlns="" xmlns:a16="http://schemas.microsoft.com/office/drawing/2014/main" id="{74C30BDE-34DC-4ABA-B567-62C1EF7FABDF}"/>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69" name="Text Box 677">
          <a:extLst>
            <a:ext uri="{FF2B5EF4-FFF2-40B4-BE49-F238E27FC236}">
              <a16:creationId xmlns="" xmlns:a16="http://schemas.microsoft.com/office/drawing/2014/main" id="{F0853A89-BFC6-4F4B-BB15-3A06AD3096DC}"/>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70" name="Text Box 678">
          <a:extLst>
            <a:ext uri="{FF2B5EF4-FFF2-40B4-BE49-F238E27FC236}">
              <a16:creationId xmlns="" xmlns:a16="http://schemas.microsoft.com/office/drawing/2014/main" id="{7D51EDA6-4B19-4542-87AF-51BB743FB33B}"/>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71" name="Text Box 679">
          <a:extLst>
            <a:ext uri="{FF2B5EF4-FFF2-40B4-BE49-F238E27FC236}">
              <a16:creationId xmlns="" xmlns:a16="http://schemas.microsoft.com/office/drawing/2014/main" id="{9B310C93-9EA4-4D78-84DB-519F902B66BF}"/>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72" name="Text Box 680">
          <a:extLst>
            <a:ext uri="{FF2B5EF4-FFF2-40B4-BE49-F238E27FC236}">
              <a16:creationId xmlns="" xmlns:a16="http://schemas.microsoft.com/office/drawing/2014/main" id="{2C211DB4-B1D2-41D2-A65B-1957063CDDED}"/>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73" name="Text Box 681">
          <a:extLst>
            <a:ext uri="{FF2B5EF4-FFF2-40B4-BE49-F238E27FC236}">
              <a16:creationId xmlns="" xmlns:a16="http://schemas.microsoft.com/office/drawing/2014/main" id="{A199C02A-BAF3-48E5-896B-856CF96F2A37}"/>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74" name="Text Box 682">
          <a:extLst>
            <a:ext uri="{FF2B5EF4-FFF2-40B4-BE49-F238E27FC236}">
              <a16:creationId xmlns="" xmlns:a16="http://schemas.microsoft.com/office/drawing/2014/main" id="{6FF25724-8D78-4DF2-BFB8-F00D09C574A6}"/>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75" name="Text Box 683">
          <a:extLst>
            <a:ext uri="{FF2B5EF4-FFF2-40B4-BE49-F238E27FC236}">
              <a16:creationId xmlns="" xmlns:a16="http://schemas.microsoft.com/office/drawing/2014/main" id="{93571117-A932-4C4B-ACE0-29FF5EB880DD}"/>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76" name="Text Box 684">
          <a:extLst>
            <a:ext uri="{FF2B5EF4-FFF2-40B4-BE49-F238E27FC236}">
              <a16:creationId xmlns="" xmlns:a16="http://schemas.microsoft.com/office/drawing/2014/main" id="{12950BF4-F1F9-453E-AC64-2F78FF17B01A}"/>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77" name="Text Box 685">
          <a:extLst>
            <a:ext uri="{FF2B5EF4-FFF2-40B4-BE49-F238E27FC236}">
              <a16:creationId xmlns="" xmlns:a16="http://schemas.microsoft.com/office/drawing/2014/main" id="{8A5A3C85-96BF-4916-8271-A87364C2AE56}"/>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78" name="Text Box 739">
          <a:extLst>
            <a:ext uri="{FF2B5EF4-FFF2-40B4-BE49-F238E27FC236}">
              <a16:creationId xmlns="" xmlns:a16="http://schemas.microsoft.com/office/drawing/2014/main" id="{6947F23E-457C-4596-8000-DB1EB0A82027}"/>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79" name="Text Box 740">
          <a:extLst>
            <a:ext uri="{FF2B5EF4-FFF2-40B4-BE49-F238E27FC236}">
              <a16:creationId xmlns="" xmlns:a16="http://schemas.microsoft.com/office/drawing/2014/main" id="{5BA84CB4-7F4F-4EA9-A417-F510E498E0F8}"/>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80" name="Text Box 741">
          <a:extLst>
            <a:ext uri="{FF2B5EF4-FFF2-40B4-BE49-F238E27FC236}">
              <a16:creationId xmlns="" xmlns:a16="http://schemas.microsoft.com/office/drawing/2014/main" id="{86C34D75-FD6C-4E00-9934-AC65A03370A4}"/>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81" name="Text Box 742">
          <a:extLst>
            <a:ext uri="{FF2B5EF4-FFF2-40B4-BE49-F238E27FC236}">
              <a16:creationId xmlns="" xmlns:a16="http://schemas.microsoft.com/office/drawing/2014/main" id="{4808DB25-9361-406E-886A-1EFF31AC7609}"/>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82" name="Text Box 743">
          <a:extLst>
            <a:ext uri="{FF2B5EF4-FFF2-40B4-BE49-F238E27FC236}">
              <a16:creationId xmlns="" xmlns:a16="http://schemas.microsoft.com/office/drawing/2014/main" id="{D8B0D693-6F93-489D-A581-32FC984A60A8}"/>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45</xdr:row>
      <xdr:rowOff>0</xdr:rowOff>
    </xdr:from>
    <xdr:to>
      <xdr:col>3</xdr:col>
      <xdr:colOff>76200</xdr:colOff>
      <xdr:row>46</xdr:row>
      <xdr:rowOff>0</xdr:rowOff>
    </xdr:to>
    <xdr:sp macro="" textlink="">
      <xdr:nvSpPr>
        <xdr:cNvPr id="283" name="Text Box 744">
          <a:extLst>
            <a:ext uri="{FF2B5EF4-FFF2-40B4-BE49-F238E27FC236}">
              <a16:creationId xmlns="" xmlns:a16="http://schemas.microsoft.com/office/drawing/2014/main" id="{277301D8-A8A0-4EFF-AC9E-F45F8D8D75AC}"/>
            </a:ext>
          </a:extLst>
        </xdr:cNvPr>
        <xdr:cNvSpPr txBox="1">
          <a:spLocks noChangeArrowheads="1"/>
        </xdr:cNvSpPr>
      </xdr:nvSpPr>
      <xdr:spPr bwMode="auto">
        <a:xfrm>
          <a:off x="5448300" y="123596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284" name="Text Box 1">
          <a:extLst>
            <a:ext uri="{FF2B5EF4-FFF2-40B4-BE49-F238E27FC236}">
              <a16:creationId xmlns="" xmlns:a16="http://schemas.microsoft.com/office/drawing/2014/main" id="{6C9D9CEC-C03E-4B8F-9E47-AD2599D9C2BB}"/>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285" name="Text Box 4">
          <a:extLst>
            <a:ext uri="{FF2B5EF4-FFF2-40B4-BE49-F238E27FC236}">
              <a16:creationId xmlns="" xmlns:a16="http://schemas.microsoft.com/office/drawing/2014/main" id="{56914D1E-922D-45F5-B440-71C7EAA90B63}"/>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286" name="Text Box 5">
          <a:extLst>
            <a:ext uri="{FF2B5EF4-FFF2-40B4-BE49-F238E27FC236}">
              <a16:creationId xmlns="" xmlns:a16="http://schemas.microsoft.com/office/drawing/2014/main" id="{26946DA2-9EFC-4D6E-B2A1-DD0880B0E075}"/>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287" name="Text Box 6">
          <a:extLst>
            <a:ext uri="{FF2B5EF4-FFF2-40B4-BE49-F238E27FC236}">
              <a16:creationId xmlns="" xmlns:a16="http://schemas.microsoft.com/office/drawing/2014/main" id="{053E68E8-1A36-4199-A8BD-FDBB2DF10395}"/>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288" name="Text Box 7">
          <a:extLst>
            <a:ext uri="{FF2B5EF4-FFF2-40B4-BE49-F238E27FC236}">
              <a16:creationId xmlns="" xmlns:a16="http://schemas.microsoft.com/office/drawing/2014/main" id="{F0BF4841-6220-475E-AF35-6F1922862053}"/>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289" name="Text Box 8">
          <a:extLst>
            <a:ext uri="{FF2B5EF4-FFF2-40B4-BE49-F238E27FC236}">
              <a16:creationId xmlns="" xmlns:a16="http://schemas.microsoft.com/office/drawing/2014/main" id="{BAC9EAA7-C6F7-453D-8661-6824261416CB}"/>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290" name="Text Box 9">
          <a:extLst>
            <a:ext uri="{FF2B5EF4-FFF2-40B4-BE49-F238E27FC236}">
              <a16:creationId xmlns="" xmlns:a16="http://schemas.microsoft.com/office/drawing/2014/main" id="{ABD52838-50C5-49C8-AD17-C624A94DBF72}"/>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291" name="Text Box 10">
          <a:extLst>
            <a:ext uri="{FF2B5EF4-FFF2-40B4-BE49-F238E27FC236}">
              <a16:creationId xmlns="" xmlns:a16="http://schemas.microsoft.com/office/drawing/2014/main" id="{D191FE3C-724C-4C3F-BC14-3876D0070DE1}"/>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292" name="Text Box 11">
          <a:extLst>
            <a:ext uri="{FF2B5EF4-FFF2-40B4-BE49-F238E27FC236}">
              <a16:creationId xmlns="" xmlns:a16="http://schemas.microsoft.com/office/drawing/2014/main" id="{58B02D19-0470-468F-9CB6-C1CDF5D742AA}"/>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293" name="Text Box 140">
          <a:extLst>
            <a:ext uri="{FF2B5EF4-FFF2-40B4-BE49-F238E27FC236}">
              <a16:creationId xmlns="" xmlns:a16="http://schemas.microsoft.com/office/drawing/2014/main" id="{CD31C605-328B-4A3F-BAF8-3DD01FC80613}"/>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294" name="Text Box 141">
          <a:extLst>
            <a:ext uri="{FF2B5EF4-FFF2-40B4-BE49-F238E27FC236}">
              <a16:creationId xmlns="" xmlns:a16="http://schemas.microsoft.com/office/drawing/2014/main" id="{2CB25811-9360-4FFA-B7AB-0B0C23DAF92E}"/>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295" name="Text Box 142">
          <a:extLst>
            <a:ext uri="{FF2B5EF4-FFF2-40B4-BE49-F238E27FC236}">
              <a16:creationId xmlns="" xmlns:a16="http://schemas.microsoft.com/office/drawing/2014/main" id="{8217E075-22FD-44A4-B632-7BEB07418C72}"/>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296" name="Text Box 143">
          <a:extLst>
            <a:ext uri="{FF2B5EF4-FFF2-40B4-BE49-F238E27FC236}">
              <a16:creationId xmlns="" xmlns:a16="http://schemas.microsoft.com/office/drawing/2014/main" id="{EFBE57BB-3024-4ED2-899A-B26DD729F581}"/>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297" name="Text Box 658">
          <a:extLst>
            <a:ext uri="{FF2B5EF4-FFF2-40B4-BE49-F238E27FC236}">
              <a16:creationId xmlns="" xmlns:a16="http://schemas.microsoft.com/office/drawing/2014/main" id="{E3823EE2-A365-4A96-AAAF-73D669E62829}"/>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298" name="Text Box 659">
          <a:extLst>
            <a:ext uri="{FF2B5EF4-FFF2-40B4-BE49-F238E27FC236}">
              <a16:creationId xmlns="" xmlns:a16="http://schemas.microsoft.com/office/drawing/2014/main" id="{9D2ACC54-97F8-40DF-B60D-5431E16783BD}"/>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299" name="Text Box 660">
          <a:extLst>
            <a:ext uri="{FF2B5EF4-FFF2-40B4-BE49-F238E27FC236}">
              <a16:creationId xmlns="" xmlns:a16="http://schemas.microsoft.com/office/drawing/2014/main" id="{FCEB930F-F528-4784-A884-0FA8146F24A0}"/>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00" name="Text Box 661">
          <a:extLst>
            <a:ext uri="{FF2B5EF4-FFF2-40B4-BE49-F238E27FC236}">
              <a16:creationId xmlns="" xmlns:a16="http://schemas.microsoft.com/office/drawing/2014/main" id="{EE39B86E-7F1C-45FB-B984-9F5DD4BB1819}"/>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01" name="Text Box 662">
          <a:extLst>
            <a:ext uri="{FF2B5EF4-FFF2-40B4-BE49-F238E27FC236}">
              <a16:creationId xmlns="" xmlns:a16="http://schemas.microsoft.com/office/drawing/2014/main" id="{69860AF5-E6CC-42C4-8B3D-5A0AE9D577C4}"/>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02" name="Text Box 663">
          <a:extLst>
            <a:ext uri="{FF2B5EF4-FFF2-40B4-BE49-F238E27FC236}">
              <a16:creationId xmlns="" xmlns:a16="http://schemas.microsoft.com/office/drawing/2014/main" id="{90B0506C-CEC7-4B26-9BD8-D8F738D7403E}"/>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03" name="Text Box 664">
          <a:extLst>
            <a:ext uri="{FF2B5EF4-FFF2-40B4-BE49-F238E27FC236}">
              <a16:creationId xmlns="" xmlns:a16="http://schemas.microsoft.com/office/drawing/2014/main" id="{2AD75F87-0FEA-4580-BCDD-A66F51B0877C}"/>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04" name="Text Box 665">
          <a:extLst>
            <a:ext uri="{FF2B5EF4-FFF2-40B4-BE49-F238E27FC236}">
              <a16:creationId xmlns="" xmlns:a16="http://schemas.microsoft.com/office/drawing/2014/main" id="{060D34D7-CC9E-4BF7-8EB1-692952E107F7}"/>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05" name="Text Box 666">
          <a:extLst>
            <a:ext uri="{FF2B5EF4-FFF2-40B4-BE49-F238E27FC236}">
              <a16:creationId xmlns="" xmlns:a16="http://schemas.microsoft.com/office/drawing/2014/main" id="{AA13B0FD-903B-4811-A3C4-35B231876BE3}"/>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06" name="Text Box 667">
          <a:extLst>
            <a:ext uri="{FF2B5EF4-FFF2-40B4-BE49-F238E27FC236}">
              <a16:creationId xmlns="" xmlns:a16="http://schemas.microsoft.com/office/drawing/2014/main" id="{75555828-5198-40A3-AEF4-B44823070E2E}"/>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07" name="Text Box 668">
          <a:extLst>
            <a:ext uri="{FF2B5EF4-FFF2-40B4-BE49-F238E27FC236}">
              <a16:creationId xmlns="" xmlns:a16="http://schemas.microsoft.com/office/drawing/2014/main" id="{5161C391-5270-4CD7-9078-3509FDDB3E04}"/>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08" name="Text Box 669">
          <a:extLst>
            <a:ext uri="{FF2B5EF4-FFF2-40B4-BE49-F238E27FC236}">
              <a16:creationId xmlns="" xmlns:a16="http://schemas.microsoft.com/office/drawing/2014/main" id="{40E81935-9965-4CF2-83F6-B594288AAA6C}"/>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09" name="Text Box 670">
          <a:extLst>
            <a:ext uri="{FF2B5EF4-FFF2-40B4-BE49-F238E27FC236}">
              <a16:creationId xmlns="" xmlns:a16="http://schemas.microsoft.com/office/drawing/2014/main" id="{565E52E6-7F35-4533-9F28-A1EDD322329B}"/>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10" name="Text Box 671">
          <a:extLst>
            <a:ext uri="{FF2B5EF4-FFF2-40B4-BE49-F238E27FC236}">
              <a16:creationId xmlns="" xmlns:a16="http://schemas.microsoft.com/office/drawing/2014/main" id="{24810ACB-5137-46F0-8445-59AE71EA5991}"/>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11" name="Text Box 672">
          <a:extLst>
            <a:ext uri="{FF2B5EF4-FFF2-40B4-BE49-F238E27FC236}">
              <a16:creationId xmlns="" xmlns:a16="http://schemas.microsoft.com/office/drawing/2014/main" id="{46CEE756-BEDD-4ECD-8B28-D3ED2A58EA6B}"/>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12" name="Text Box 673">
          <a:extLst>
            <a:ext uri="{FF2B5EF4-FFF2-40B4-BE49-F238E27FC236}">
              <a16:creationId xmlns="" xmlns:a16="http://schemas.microsoft.com/office/drawing/2014/main" id="{18644D42-01C4-4BCF-8893-0C76506F93D8}"/>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13" name="Text Box 674">
          <a:extLst>
            <a:ext uri="{FF2B5EF4-FFF2-40B4-BE49-F238E27FC236}">
              <a16:creationId xmlns="" xmlns:a16="http://schemas.microsoft.com/office/drawing/2014/main" id="{8093182D-C50E-4D61-A281-AB86B310B93F}"/>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14" name="Text Box 675">
          <a:extLst>
            <a:ext uri="{FF2B5EF4-FFF2-40B4-BE49-F238E27FC236}">
              <a16:creationId xmlns="" xmlns:a16="http://schemas.microsoft.com/office/drawing/2014/main" id="{06F5F783-DF47-4B56-A6FC-168BC832ADC7}"/>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15" name="Text Box 676">
          <a:extLst>
            <a:ext uri="{FF2B5EF4-FFF2-40B4-BE49-F238E27FC236}">
              <a16:creationId xmlns="" xmlns:a16="http://schemas.microsoft.com/office/drawing/2014/main" id="{6F13524F-963B-4DCD-B963-0AD68409DED2}"/>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16" name="Text Box 677">
          <a:extLst>
            <a:ext uri="{FF2B5EF4-FFF2-40B4-BE49-F238E27FC236}">
              <a16:creationId xmlns="" xmlns:a16="http://schemas.microsoft.com/office/drawing/2014/main" id="{766283B0-D932-44A5-89A5-FD2AB66D6C09}"/>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17" name="Text Box 678">
          <a:extLst>
            <a:ext uri="{FF2B5EF4-FFF2-40B4-BE49-F238E27FC236}">
              <a16:creationId xmlns="" xmlns:a16="http://schemas.microsoft.com/office/drawing/2014/main" id="{110F2B1D-E44E-4E13-90B2-7EC29F057C58}"/>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18" name="Text Box 679">
          <a:extLst>
            <a:ext uri="{FF2B5EF4-FFF2-40B4-BE49-F238E27FC236}">
              <a16:creationId xmlns="" xmlns:a16="http://schemas.microsoft.com/office/drawing/2014/main" id="{DA8EE819-EC3B-4B55-9690-4138A6BA0AC1}"/>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19" name="Text Box 680">
          <a:extLst>
            <a:ext uri="{FF2B5EF4-FFF2-40B4-BE49-F238E27FC236}">
              <a16:creationId xmlns="" xmlns:a16="http://schemas.microsoft.com/office/drawing/2014/main" id="{515380F1-758F-4586-A00A-30CB144496D9}"/>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20" name="Text Box 681">
          <a:extLst>
            <a:ext uri="{FF2B5EF4-FFF2-40B4-BE49-F238E27FC236}">
              <a16:creationId xmlns="" xmlns:a16="http://schemas.microsoft.com/office/drawing/2014/main" id="{672409E0-834E-4C73-80C5-A9B39980B5D3}"/>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21" name="Text Box 682">
          <a:extLst>
            <a:ext uri="{FF2B5EF4-FFF2-40B4-BE49-F238E27FC236}">
              <a16:creationId xmlns="" xmlns:a16="http://schemas.microsoft.com/office/drawing/2014/main" id="{7C53263D-A322-478D-A468-E12ED12036D9}"/>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22" name="Text Box 683">
          <a:extLst>
            <a:ext uri="{FF2B5EF4-FFF2-40B4-BE49-F238E27FC236}">
              <a16:creationId xmlns="" xmlns:a16="http://schemas.microsoft.com/office/drawing/2014/main" id="{D5542CB0-F63C-4634-A2FF-74F1D9E03BDB}"/>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23" name="Text Box 684">
          <a:extLst>
            <a:ext uri="{FF2B5EF4-FFF2-40B4-BE49-F238E27FC236}">
              <a16:creationId xmlns="" xmlns:a16="http://schemas.microsoft.com/office/drawing/2014/main" id="{1F5D6994-86E4-4AA0-8EE4-4F2E4E9BBB93}"/>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24" name="Text Box 685">
          <a:extLst>
            <a:ext uri="{FF2B5EF4-FFF2-40B4-BE49-F238E27FC236}">
              <a16:creationId xmlns="" xmlns:a16="http://schemas.microsoft.com/office/drawing/2014/main" id="{66050951-6CC5-494A-A49B-E751CA915DEC}"/>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25" name="Text Box 739">
          <a:extLst>
            <a:ext uri="{FF2B5EF4-FFF2-40B4-BE49-F238E27FC236}">
              <a16:creationId xmlns="" xmlns:a16="http://schemas.microsoft.com/office/drawing/2014/main" id="{23A7C2CD-CF5B-4035-8456-FFF649D82EFE}"/>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26" name="Text Box 740">
          <a:extLst>
            <a:ext uri="{FF2B5EF4-FFF2-40B4-BE49-F238E27FC236}">
              <a16:creationId xmlns="" xmlns:a16="http://schemas.microsoft.com/office/drawing/2014/main" id="{FC64CD78-448A-4F19-A0AC-756DF8CDDE5C}"/>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27" name="Text Box 741">
          <a:extLst>
            <a:ext uri="{FF2B5EF4-FFF2-40B4-BE49-F238E27FC236}">
              <a16:creationId xmlns="" xmlns:a16="http://schemas.microsoft.com/office/drawing/2014/main" id="{0AD1DF38-1125-453E-B113-DA3072404B6E}"/>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28" name="Text Box 742">
          <a:extLst>
            <a:ext uri="{FF2B5EF4-FFF2-40B4-BE49-F238E27FC236}">
              <a16:creationId xmlns="" xmlns:a16="http://schemas.microsoft.com/office/drawing/2014/main" id="{1A87A753-1CE4-4F0E-9DD6-972BEAD57497}"/>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29" name="Text Box 743">
          <a:extLst>
            <a:ext uri="{FF2B5EF4-FFF2-40B4-BE49-F238E27FC236}">
              <a16:creationId xmlns="" xmlns:a16="http://schemas.microsoft.com/office/drawing/2014/main" id="{0854DF08-0FB8-4777-B68C-A75878325B16}"/>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xdr:row>
      <xdr:rowOff>0</xdr:rowOff>
    </xdr:from>
    <xdr:to>
      <xdr:col>3</xdr:col>
      <xdr:colOff>76200</xdr:colOff>
      <xdr:row>46</xdr:row>
      <xdr:rowOff>167640</xdr:rowOff>
    </xdr:to>
    <xdr:sp macro="" textlink="">
      <xdr:nvSpPr>
        <xdr:cNvPr id="330" name="Text Box 744">
          <a:extLst>
            <a:ext uri="{FF2B5EF4-FFF2-40B4-BE49-F238E27FC236}">
              <a16:creationId xmlns="" xmlns:a16="http://schemas.microsoft.com/office/drawing/2014/main" id="{3570C008-9AE2-4AB2-ACB1-5BBDA3F64741}"/>
            </a:ext>
          </a:extLst>
        </xdr:cNvPr>
        <xdr:cNvSpPr txBox="1">
          <a:spLocks noChangeArrowheads="1"/>
        </xdr:cNvSpPr>
      </xdr:nvSpPr>
      <xdr:spPr bwMode="auto">
        <a:xfrm>
          <a:off x="5448300" y="1255776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31" name="Text Box 686">
          <a:extLst>
            <a:ext uri="{FF2B5EF4-FFF2-40B4-BE49-F238E27FC236}">
              <a16:creationId xmlns="" xmlns:a16="http://schemas.microsoft.com/office/drawing/2014/main" id="{DF777778-9EF6-4AAF-AE43-CCEC1A5EDCC2}"/>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32" name="Text Box 687">
          <a:extLst>
            <a:ext uri="{FF2B5EF4-FFF2-40B4-BE49-F238E27FC236}">
              <a16:creationId xmlns="" xmlns:a16="http://schemas.microsoft.com/office/drawing/2014/main" id="{368171DE-AEB2-42A9-BC65-764AB99DDC61}"/>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33" name="Text Box 688">
          <a:extLst>
            <a:ext uri="{FF2B5EF4-FFF2-40B4-BE49-F238E27FC236}">
              <a16:creationId xmlns="" xmlns:a16="http://schemas.microsoft.com/office/drawing/2014/main" id="{70697BC4-D6C9-49D9-AC82-A3C3A8E251E4}"/>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34" name="Text Box 689">
          <a:extLst>
            <a:ext uri="{FF2B5EF4-FFF2-40B4-BE49-F238E27FC236}">
              <a16:creationId xmlns="" xmlns:a16="http://schemas.microsoft.com/office/drawing/2014/main" id="{287286C6-40BB-4657-A218-715339CC5877}"/>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35" name="Text Box 690">
          <a:extLst>
            <a:ext uri="{FF2B5EF4-FFF2-40B4-BE49-F238E27FC236}">
              <a16:creationId xmlns="" xmlns:a16="http://schemas.microsoft.com/office/drawing/2014/main" id="{31DD86D2-3AA7-44F0-BC3E-5B20940998A8}"/>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36" name="Text Box 691">
          <a:extLst>
            <a:ext uri="{FF2B5EF4-FFF2-40B4-BE49-F238E27FC236}">
              <a16:creationId xmlns="" xmlns:a16="http://schemas.microsoft.com/office/drawing/2014/main" id="{83D1E9B3-584F-4401-84CB-40B32BAD7CB0}"/>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37" name="Text Box 692">
          <a:extLst>
            <a:ext uri="{FF2B5EF4-FFF2-40B4-BE49-F238E27FC236}">
              <a16:creationId xmlns="" xmlns:a16="http://schemas.microsoft.com/office/drawing/2014/main" id="{2806EAF9-6A81-4577-957B-15A240115A68}"/>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38" name="Text Box 693">
          <a:extLst>
            <a:ext uri="{FF2B5EF4-FFF2-40B4-BE49-F238E27FC236}">
              <a16:creationId xmlns="" xmlns:a16="http://schemas.microsoft.com/office/drawing/2014/main" id="{4FF1DD9F-8761-47A0-8E9F-317ADDC55576}"/>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39" name="Text Box 694">
          <a:extLst>
            <a:ext uri="{FF2B5EF4-FFF2-40B4-BE49-F238E27FC236}">
              <a16:creationId xmlns="" xmlns:a16="http://schemas.microsoft.com/office/drawing/2014/main" id="{835F1CF1-1A29-4A59-BB3E-33E7D1C5789C}"/>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40" name="Text Box 695">
          <a:extLst>
            <a:ext uri="{FF2B5EF4-FFF2-40B4-BE49-F238E27FC236}">
              <a16:creationId xmlns="" xmlns:a16="http://schemas.microsoft.com/office/drawing/2014/main" id="{5D867DEB-E7CF-41BA-8537-FD8F74BC0581}"/>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41" name="Text Box 696">
          <a:extLst>
            <a:ext uri="{FF2B5EF4-FFF2-40B4-BE49-F238E27FC236}">
              <a16:creationId xmlns="" xmlns:a16="http://schemas.microsoft.com/office/drawing/2014/main" id="{0A3C8E2B-76AE-4D4E-A600-BD8BFD5DA6A9}"/>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42" name="Text Box 697">
          <a:extLst>
            <a:ext uri="{FF2B5EF4-FFF2-40B4-BE49-F238E27FC236}">
              <a16:creationId xmlns="" xmlns:a16="http://schemas.microsoft.com/office/drawing/2014/main" id="{B200013B-BE1D-43FC-874B-1F3F3EA9F8D7}"/>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43" name="Text Box 698">
          <a:extLst>
            <a:ext uri="{FF2B5EF4-FFF2-40B4-BE49-F238E27FC236}">
              <a16:creationId xmlns="" xmlns:a16="http://schemas.microsoft.com/office/drawing/2014/main" id="{6D2A312A-C237-4455-BDB8-0476D2A252B7}"/>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44" name="Text Box 699">
          <a:extLst>
            <a:ext uri="{FF2B5EF4-FFF2-40B4-BE49-F238E27FC236}">
              <a16:creationId xmlns="" xmlns:a16="http://schemas.microsoft.com/office/drawing/2014/main" id="{43F66A12-8500-49C6-B60C-35C6BA8418FF}"/>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45" name="Text Box 700">
          <a:extLst>
            <a:ext uri="{FF2B5EF4-FFF2-40B4-BE49-F238E27FC236}">
              <a16:creationId xmlns="" xmlns:a16="http://schemas.microsoft.com/office/drawing/2014/main" id="{4142650D-98D9-471F-B7F4-76C991EB4FFF}"/>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46" name="Text Box 701">
          <a:extLst>
            <a:ext uri="{FF2B5EF4-FFF2-40B4-BE49-F238E27FC236}">
              <a16:creationId xmlns="" xmlns:a16="http://schemas.microsoft.com/office/drawing/2014/main" id="{65BD4058-6426-4293-BEEA-A4C69BEFE38D}"/>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47" name="Text Box 702">
          <a:extLst>
            <a:ext uri="{FF2B5EF4-FFF2-40B4-BE49-F238E27FC236}">
              <a16:creationId xmlns="" xmlns:a16="http://schemas.microsoft.com/office/drawing/2014/main" id="{C775EFCA-0D90-47D1-B8D4-2AF75D5ECACF}"/>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48" name="Text Box 703">
          <a:extLst>
            <a:ext uri="{FF2B5EF4-FFF2-40B4-BE49-F238E27FC236}">
              <a16:creationId xmlns="" xmlns:a16="http://schemas.microsoft.com/office/drawing/2014/main" id="{29584437-56FA-422A-8680-52EF1D373D40}"/>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49" name="Text Box 704">
          <a:extLst>
            <a:ext uri="{FF2B5EF4-FFF2-40B4-BE49-F238E27FC236}">
              <a16:creationId xmlns="" xmlns:a16="http://schemas.microsoft.com/office/drawing/2014/main" id="{34DB54F3-DA15-4EF1-9AB0-6D43CD0DA6E2}"/>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50" name="Text Box 705">
          <a:extLst>
            <a:ext uri="{FF2B5EF4-FFF2-40B4-BE49-F238E27FC236}">
              <a16:creationId xmlns="" xmlns:a16="http://schemas.microsoft.com/office/drawing/2014/main" id="{75ABB61A-83F6-4A37-8D23-04174ABC12D5}"/>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51" name="Text Box 706">
          <a:extLst>
            <a:ext uri="{FF2B5EF4-FFF2-40B4-BE49-F238E27FC236}">
              <a16:creationId xmlns="" xmlns:a16="http://schemas.microsoft.com/office/drawing/2014/main" id="{FD4C9CA9-FDF1-426B-99CB-F17214B58CED}"/>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52" name="Text Box 707">
          <a:extLst>
            <a:ext uri="{FF2B5EF4-FFF2-40B4-BE49-F238E27FC236}">
              <a16:creationId xmlns="" xmlns:a16="http://schemas.microsoft.com/office/drawing/2014/main" id="{6FB10BB5-1277-4FE2-B80E-2554F47B2130}"/>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53" name="Text Box 708">
          <a:extLst>
            <a:ext uri="{FF2B5EF4-FFF2-40B4-BE49-F238E27FC236}">
              <a16:creationId xmlns="" xmlns:a16="http://schemas.microsoft.com/office/drawing/2014/main" id="{E38FDCF1-B9B5-489A-A398-91B8F847AB05}"/>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54" name="Text Box 709">
          <a:extLst>
            <a:ext uri="{FF2B5EF4-FFF2-40B4-BE49-F238E27FC236}">
              <a16:creationId xmlns="" xmlns:a16="http://schemas.microsoft.com/office/drawing/2014/main" id="{1FC10F99-F874-4467-B455-B04D6E988276}"/>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55" name="Text Box 710">
          <a:extLst>
            <a:ext uri="{FF2B5EF4-FFF2-40B4-BE49-F238E27FC236}">
              <a16:creationId xmlns="" xmlns:a16="http://schemas.microsoft.com/office/drawing/2014/main" id="{E8A17528-D0D8-4C2D-A1C1-0FAF4405295E}"/>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56" name="Text Box 711">
          <a:extLst>
            <a:ext uri="{FF2B5EF4-FFF2-40B4-BE49-F238E27FC236}">
              <a16:creationId xmlns="" xmlns:a16="http://schemas.microsoft.com/office/drawing/2014/main" id="{1FB59B43-B6E4-4E1F-80E2-732DD5F826CD}"/>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57" name="Text Box 712">
          <a:extLst>
            <a:ext uri="{FF2B5EF4-FFF2-40B4-BE49-F238E27FC236}">
              <a16:creationId xmlns="" xmlns:a16="http://schemas.microsoft.com/office/drawing/2014/main" id="{F339838E-4379-4BBC-B255-CB669661D7BC}"/>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58" name="Text Box 713">
          <a:extLst>
            <a:ext uri="{FF2B5EF4-FFF2-40B4-BE49-F238E27FC236}">
              <a16:creationId xmlns="" xmlns:a16="http://schemas.microsoft.com/office/drawing/2014/main" id="{0BF07D35-25C8-4487-9BA7-89929147C7E4}"/>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59" name="Text Box 714">
          <a:extLst>
            <a:ext uri="{FF2B5EF4-FFF2-40B4-BE49-F238E27FC236}">
              <a16:creationId xmlns="" xmlns:a16="http://schemas.microsoft.com/office/drawing/2014/main" id="{768278FF-CE0E-4919-BEEE-C8E0F7ABC0DD}"/>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60" name="Text Box 715">
          <a:extLst>
            <a:ext uri="{FF2B5EF4-FFF2-40B4-BE49-F238E27FC236}">
              <a16:creationId xmlns="" xmlns:a16="http://schemas.microsoft.com/office/drawing/2014/main" id="{0DE8893E-6B79-444B-AB83-2D2378B0BC7B}"/>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61" name="Text Box 716">
          <a:extLst>
            <a:ext uri="{FF2B5EF4-FFF2-40B4-BE49-F238E27FC236}">
              <a16:creationId xmlns="" xmlns:a16="http://schemas.microsoft.com/office/drawing/2014/main" id="{C5843C1A-697B-42D9-89DD-B3EAF991B04C}"/>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62" name="Text Box 717">
          <a:extLst>
            <a:ext uri="{FF2B5EF4-FFF2-40B4-BE49-F238E27FC236}">
              <a16:creationId xmlns="" xmlns:a16="http://schemas.microsoft.com/office/drawing/2014/main" id="{3FE77351-6A55-4AC6-B54D-DE0BD83F8997}"/>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63" name="Text Box 718">
          <a:extLst>
            <a:ext uri="{FF2B5EF4-FFF2-40B4-BE49-F238E27FC236}">
              <a16:creationId xmlns="" xmlns:a16="http://schemas.microsoft.com/office/drawing/2014/main" id="{67CC2C41-8EED-408E-AE18-168BE16285D6}"/>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64" name="Text Box 719">
          <a:extLst>
            <a:ext uri="{FF2B5EF4-FFF2-40B4-BE49-F238E27FC236}">
              <a16:creationId xmlns="" xmlns:a16="http://schemas.microsoft.com/office/drawing/2014/main" id="{01476A05-9B03-4A5E-B38C-FEB77240AB79}"/>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65" name="Text Box 720">
          <a:extLst>
            <a:ext uri="{FF2B5EF4-FFF2-40B4-BE49-F238E27FC236}">
              <a16:creationId xmlns="" xmlns:a16="http://schemas.microsoft.com/office/drawing/2014/main" id="{BDD8A1D8-20D7-4DCD-B147-304AF928D26B}"/>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66" name="Text Box 721">
          <a:extLst>
            <a:ext uri="{FF2B5EF4-FFF2-40B4-BE49-F238E27FC236}">
              <a16:creationId xmlns="" xmlns:a16="http://schemas.microsoft.com/office/drawing/2014/main" id="{E5CCC397-892F-408D-9B6A-D3BD750CFB70}"/>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67" name="Text Box 722">
          <a:extLst>
            <a:ext uri="{FF2B5EF4-FFF2-40B4-BE49-F238E27FC236}">
              <a16:creationId xmlns="" xmlns:a16="http://schemas.microsoft.com/office/drawing/2014/main" id="{6136D6C7-F6B4-4969-B3F6-680F9F15D41D}"/>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68" name="Text Box 723">
          <a:extLst>
            <a:ext uri="{FF2B5EF4-FFF2-40B4-BE49-F238E27FC236}">
              <a16:creationId xmlns="" xmlns:a16="http://schemas.microsoft.com/office/drawing/2014/main" id="{E2BA0062-9C83-4478-81EE-3F1B4BB14DCF}"/>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69" name="Text Box 724">
          <a:extLst>
            <a:ext uri="{FF2B5EF4-FFF2-40B4-BE49-F238E27FC236}">
              <a16:creationId xmlns="" xmlns:a16="http://schemas.microsoft.com/office/drawing/2014/main" id="{4E57FC24-ED17-41C3-BE63-D12A7637E518}"/>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70" name="Text Box 725">
          <a:extLst>
            <a:ext uri="{FF2B5EF4-FFF2-40B4-BE49-F238E27FC236}">
              <a16:creationId xmlns="" xmlns:a16="http://schemas.microsoft.com/office/drawing/2014/main" id="{34091F0D-E09D-4873-A110-5CC274711F67}"/>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71" name="Text Box 726">
          <a:extLst>
            <a:ext uri="{FF2B5EF4-FFF2-40B4-BE49-F238E27FC236}">
              <a16:creationId xmlns="" xmlns:a16="http://schemas.microsoft.com/office/drawing/2014/main" id="{4A371D4E-107F-4BB7-A76B-1B6C95E185CC}"/>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72" name="Text Box 727">
          <a:extLst>
            <a:ext uri="{FF2B5EF4-FFF2-40B4-BE49-F238E27FC236}">
              <a16:creationId xmlns="" xmlns:a16="http://schemas.microsoft.com/office/drawing/2014/main" id="{2682E103-AA91-4897-AF6A-A0DA7F6D2E2B}"/>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73" name="Text Box 728">
          <a:extLst>
            <a:ext uri="{FF2B5EF4-FFF2-40B4-BE49-F238E27FC236}">
              <a16:creationId xmlns="" xmlns:a16="http://schemas.microsoft.com/office/drawing/2014/main" id="{14C8CC90-B2C8-4859-89C9-AE8691FCA3B5}"/>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74" name="Text Box 729">
          <a:extLst>
            <a:ext uri="{FF2B5EF4-FFF2-40B4-BE49-F238E27FC236}">
              <a16:creationId xmlns="" xmlns:a16="http://schemas.microsoft.com/office/drawing/2014/main" id="{F77D337C-7D28-4E4A-89D6-E35CBACFA7CF}"/>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75" name="Text Box 730">
          <a:extLst>
            <a:ext uri="{FF2B5EF4-FFF2-40B4-BE49-F238E27FC236}">
              <a16:creationId xmlns="" xmlns:a16="http://schemas.microsoft.com/office/drawing/2014/main" id="{F6236216-B729-4881-A089-E3BFA2C082E9}"/>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76" name="Text Box 731">
          <a:extLst>
            <a:ext uri="{FF2B5EF4-FFF2-40B4-BE49-F238E27FC236}">
              <a16:creationId xmlns="" xmlns:a16="http://schemas.microsoft.com/office/drawing/2014/main" id="{F7C80F1E-9F08-41E3-ACCA-7E46B2B3998A}"/>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77" name="Text Box 732">
          <a:extLst>
            <a:ext uri="{FF2B5EF4-FFF2-40B4-BE49-F238E27FC236}">
              <a16:creationId xmlns="" xmlns:a16="http://schemas.microsoft.com/office/drawing/2014/main" id="{EC7A517D-78B4-48C0-9787-C075D1B86EC5}"/>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78" name="Text Box 733">
          <a:extLst>
            <a:ext uri="{FF2B5EF4-FFF2-40B4-BE49-F238E27FC236}">
              <a16:creationId xmlns="" xmlns:a16="http://schemas.microsoft.com/office/drawing/2014/main" id="{36D12BCD-4891-4CE0-BA53-68B57CD9D963}"/>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79" name="Text Box 734">
          <a:extLst>
            <a:ext uri="{FF2B5EF4-FFF2-40B4-BE49-F238E27FC236}">
              <a16:creationId xmlns="" xmlns:a16="http://schemas.microsoft.com/office/drawing/2014/main" id="{0F5FBC59-C732-4190-8827-7508DC8C9909}"/>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80" name="Text Box 735">
          <a:extLst>
            <a:ext uri="{FF2B5EF4-FFF2-40B4-BE49-F238E27FC236}">
              <a16:creationId xmlns="" xmlns:a16="http://schemas.microsoft.com/office/drawing/2014/main" id="{3A173395-0C4B-4EF9-BE07-F8C26E5D26E5}"/>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81" name="Text Box 736">
          <a:extLst>
            <a:ext uri="{FF2B5EF4-FFF2-40B4-BE49-F238E27FC236}">
              <a16:creationId xmlns="" xmlns:a16="http://schemas.microsoft.com/office/drawing/2014/main" id="{4B7B3642-C33A-4199-9016-B2967C8F543A}"/>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82" name="Text Box 737">
          <a:extLst>
            <a:ext uri="{FF2B5EF4-FFF2-40B4-BE49-F238E27FC236}">
              <a16:creationId xmlns="" xmlns:a16="http://schemas.microsoft.com/office/drawing/2014/main" id="{485A2F3E-94D1-438A-92D5-E2722110DDBE}"/>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83" name="Text Box 738">
          <a:extLst>
            <a:ext uri="{FF2B5EF4-FFF2-40B4-BE49-F238E27FC236}">
              <a16:creationId xmlns="" xmlns:a16="http://schemas.microsoft.com/office/drawing/2014/main" id="{91D8291A-4E43-450D-A63A-2DE1DF9113BB}"/>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84" name="Text Box 874">
          <a:extLst>
            <a:ext uri="{FF2B5EF4-FFF2-40B4-BE49-F238E27FC236}">
              <a16:creationId xmlns="" xmlns:a16="http://schemas.microsoft.com/office/drawing/2014/main" id="{239D451C-C5E7-4038-A5D4-9EBF27A52A06}"/>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85" name="Text Box 875">
          <a:extLst>
            <a:ext uri="{FF2B5EF4-FFF2-40B4-BE49-F238E27FC236}">
              <a16:creationId xmlns="" xmlns:a16="http://schemas.microsoft.com/office/drawing/2014/main" id="{B2F59889-DFC8-4021-9F19-E57AD20A1940}"/>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86" name="Text Box 876">
          <a:extLst>
            <a:ext uri="{FF2B5EF4-FFF2-40B4-BE49-F238E27FC236}">
              <a16:creationId xmlns="" xmlns:a16="http://schemas.microsoft.com/office/drawing/2014/main" id="{843CFC85-522E-418B-BB55-4F1EB35AD8CA}"/>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87" name="Text Box 877">
          <a:extLst>
            <a:ext uri="{FF2B5EF4-FFF2-40B4-BE49-F238E27FC236}">
              <a16:creationId xmlns="" xmlns:a16="http://schemas.microsoft.com/office/drawing/2014/main" id="{FC6C0A68-10EA-4B5B-B0AC-FD63F218C5A2}"/>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88" name="Text Box 878">
          <a:extLst>
            <a:ext uri="{FF2B5EF4-FFF2-40B4-BE49-F238E27FC236}">
              <a16:creationId xmlns="" xmlns:a16="http://schemas.microsoft.com/office/drawing/2014/main" id="{C01F6119-1032-4006-87A7-E19A49DFF1BF}"/>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89" name="Text Box 879">
          <a:extLst>
            <a:ext uri="{FF2B5EF4-FFF2-40B4-BE49-F238E27FC236}">
              <a16:creationId xmlns="" xmlns:a16="http://schemas.microsoft.com/office/drawing/2014/main" id="{EEA489A6-5EA5-49EC-92E2-3146861B1DD3}"/>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90" name="Text Box 880">
          <a:extLst>
            <a:ext uri="{FF2B5EF4-FFF2-40B4-BE49-F238E27FC236}">
              <a16:creationId xmlns="" xmlns:a16="http://schemas.microsoft.com/office/drawing/2014/main" id="{BD096E49-18D9-4963-B378-CCCAFC8109F1}"/>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91" name="Text Box 881">
          <a:extLst>
            <a:ext uri="{FF2B5EF4-FFF2-40B4-BE49-F238E27FC236}">
              <a16:creationId xmlns="" xmlns:a16="http://schemas.microsoft.com/office/drawing/2014/main" id="{8AB1AEC4-9CFD-42A2-B43C-EF8EC727E9CD}"/>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92" name="Text Box 882">
          <a:extLst>
            <a:ext uri="{FF2B5EF4-FFF2-40B4-BE49-F238E27FC236}">
              <a16:creationId xmlns="" xmlns:a16="http://schemas.microsoft.com/office/drawing/2014/main" id="{12AF8333-8230-49B7-961A-56A90413220E}"/>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93" name="Text Box 883">
          <a:extLst>
            <a:ext uri="{FF2B5EF4-FFF2-40B4-BE49-F238E27FC236}">
              <a16:creationId xmlns="" xmlns:a16="http://schemas.microsoft.com/office/drawing/2014/main" id="{2D4A6847-0030-4467-B8E9-C8778352396F}"/>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94" name="Text Box 884">
          <a:extLst>
            <a:ext uri="{FF2B5EF4-FFF2-40B4-BE49-F238E27FC236}">
              <a16:creationId xmlns="" xmlns:a16="http://schemas.microsoft.com/office/drawing/2014/main" id="{9CE69693-0019-42E4-9E1F-330A3B9000CE}"/>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95" name="Text Box 885">
          <a:extLst>
            <a:ext uri="{FF2B5EF4-FFF2-40B4-BE49-F238E27FC236}">
              <a16:creationId xmlns="" xmlns:a16="http://schemas.microsoft.com/office/drawing/2014/main" id="{63987355-A89B-4808-BBC1-2FD4E6C1D65B}"/>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96" name="Text Box 886">
          <a:extLst>
            <a:ext uri="{FF2B5EF4-FFF2-40B4-BE49-F238E27FC236}">
              <a16:creationId xmlns="" xmlns:a16="http://schemas.microsoft.com/office/drawing/2014/main" id="{10DD47CD-9BAC-421D-B016-DD8F8543018E}"/>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97" name="Text Box 887">
          <a:extLst>
            <a:ext uri="{FF2B5EF4-FFF2-40B4-BE49-F238E27FC236}">
              <a16:creationId xmlns="" xmlns:a16="http://schemas.microsoft.com/office/drawing/2014/main" id="{9D6850D0-DF89-4DA6-A14A-617120639AF5}"/>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98" name="Text Box 888">
          <a:extLst>
            <a:ext uri="{FF2B5EF4-FFF2-40B4-BE49-F238E27FC236}">
              <a16:creationId xmlns="" xmlns:a16="http://schemas.microsoft.com/office/drawing/2014/main" id="{D594469E-96B4-4D15-9E90-4306F9F6D250}"/>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399" name="Text Box 889">
          <a:extLst>
            <a:ext uri="{FF2B5EF4-FFF2-40B4-BE49-F238E27FC236}">
              <a16:creationId xmlns="" xmlns:a16="http://schemas.microsoft.com/office/drawing/2014/main" id="{CD7FEFC2-7403-4ABA-B608-865E09F91F01}"/>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00" name="Text Box 890">
          <a:extLst>
            <a:ext uri="{FF2B5EF4-FFF2-40B4-BE49-F238E27FC236}">
              <a16:creationId xmlns="" xmlns:a16="http://schemas.microsoft.com/office/drawing/2014/main" id="{4E1E4A94-0449-4659-B0E9-E34C7E69714E}"/>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01" name="Text Box 891">
          <a:extLst>
            <a:ext uri="{FF2B5EF4-FFF2-40B4-BE49-F238E27FC236}">
              <a16:creationId xmlns="" xmlns:a16="http://schemas.microsoft.com/office/drawing/2014/main" id="{7E95CCA8-125B-4935-902D-453ABE6F2D56}"/>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02" name="Text Box 892">
          <a:extLst>
            <a:ext uri="{FF2B5EF4-FFF2-40B4-BE49-F238E27FC236}">
              <a16:creationId xmlns="" xmlns:a16="http://schemas.microsoft.com/office/drawing/2014/main" id="{8174E52E-CCCA-4BAE-A955-E8CCF992DDBF}"/>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03" name="Text Box 893">
          <a:extLst>
            <a:ext uri="{FF2B5EF4-FFF2-40B4-BE49-F238E27FC236}">
              <a16:creationId xmlns="" xmlns:a16="http://schemas.microsoft.com/office/drawing/2014/main" id="{95CAC8B9-354D-4617-AD5B-DA9D7ED7C3F6}"/>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04" name="Text Box 894">
          <a:extLst>
            <a:ext uri="{FF2B5EF4-FFF2-40B4-BE49-F238E27FC236}">
              <a16:creationId xmlns="" xmlns:a16="http://schemas.microsoft.com/office/drawing/2014/main" id="{52B7DB08-7C20-4A05-8D99-BC50096605B7}"/>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05" name="Text Box 895">
          <a:extLst>
            <a:ext uri="{FF2B5EF4-FFF2-40B4-BE49-F238E27FC236}">
              <a16:creationId xmlns="" xmlns:a16="http://schemas.microsoft.com/office/drawing/2014/main" id="{1AE12C6F-F64F-4E97-9A95-D9659CB44290}"/>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06" name="Text Box 896">
          <a:extLst>
            <a:ext uri="{FF2B5EF4-FFF2-40B4-BE49-F238E27FC236}">
              <a16:creationId xmlns="" xmlns:a16="http://schemas.microsoft.com/office/drawing/2014/main" id="{8707D3B3-08F8-4BB8-9C43-47E0F5AA29A7}"/>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07" name="Text Box 897">
          <a:extLst>
            <a:ext uri="{FF2B5EF4-FFF2-40B4-BE49-F238E27FC236}">
              <a16:creationId xmlns="" xmlns:a16="http://schemas.microsoft.com/office/drawing/2014/main" id="{EED87402-D9FB-4BC1-99C4-9A9E6A6E8144}"/>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08" name="Text Box 898">
          <a:extLst>
            <a:ext uri="{FF2B5EF4-FFF2-40B4-BE49-F238E27FC236}">
              <a16:creationId xmlns="" xmlns:a16="http://schemas.microsoft.com/office/drawing/2014/main" id="{3353F057-03E6-4482-9A9C-A8D1D2CB4A9A}"/>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09" name="Text Box 899">
          <a:extLst>
            <a:ext uri="{FF2B5EF4-FFF2-40B4-BE49-F238E27FC236}">
              <a16:creationId xmlns="" xmlns:a16="http://schemas.microsoft.com/office/drawing/2014/main" id="{1C23C96C-74D3-4994-925B-F1808727E63B}"/>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10" name="Text Box 900">
          <a:extLst>
            <a:ext uri="{FF2B5EF4-FFF2-40B4-BE49-F238E27FC236}">
              <a16:creationId xmlns="" xmlns:a16="http://schemas.microsoft.com/office/drawing/2014/main" id="{F9C9198B-CC10-43FE-91A9-D661B6A6247B}"/>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11" name="Text Box 901">
          <a:extLst>
            <a:ext uri="{FF2B5EF4-FFF2-40B4-BE49-F238E27FC236}">
              <a16:creationId xmlns="" xmlns:a16="http://schemas.microsoft.com/office/drawing/2014/main" id="{EC08B563-C30E-4524-830D-B20F139BB1E7}"/>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12" name="Text Box 902">
          <a:extLst>
            <a:ext uri="{FF2B5EF4-FFF2-40B4-BE49-F238E27FC236}">
              <a16:creationId xmlns="" xmlns:a16="http://schemas.microsoft.com/office/drawing/2014/main" id="{882A8793-DE8C-4019-8256-F36D0B07A543}"/>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13" name="Text Box 903">
          <a:extLst>
            <a:ext uri="{FF2B5EF4-FFF2-40B4-BE49-F238E27FC236}">
              <a16:creationId xmlns="" xmlns:a16="http://schemas.microsoft.com/office/drawing/2014/main" id="{A50674E9-6FFF-4B35-8929-068B364D53D0}"/>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14" name="Text Box 904">
          <a:extLst>
            <a:ext uri="{FF2B5EF4-FFF2-40B4-BE49-F238E27FC236}">
              <a16:creationId xmlns="" xmlns:a16="http://schemas.microsoft.com/office/drawing/2014/main" id="{9C0E3F14-7F7A-4069-AC89-215E87BE4003}"/>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15" name="Text Box 905">
          <a:extLst>
            <a:ext uri="{FF2B5EF4-FFF2-40B4-BE49-F238E27FC236}">
              <a16:creationId xmlns="" xmlns:a16="http://schemas.microsoft.com/office/drawing/2014/main" id="{0ACC2CD4-7CEF-4623-9E77-1DF0B3E98798}"/>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16" name="Text Box 906">
          <a:extLst>
            <a:ext uri="{FF2B5EF4-FFF2-40B4-BE49-F238E27FC236}">
              <a16:creationId xmlns="" xmlns:a16="http://schemas.microsoft.com/office/drawing/2014/main" id="{BF676028-0025-4FA5-9721-BC3402942E2B}"/>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17" name="Text Box 907">
          <a:extLst>
            <a:ext uri="{FF2B5EF4-FFF2-40B4-BE49-F238E27FC236}">
              <a16:creationId xmlns="" xmlns:a16="http://schemas.microsoft.com/office/drawing/2014/main" id="{0D7FC94D-D2C9-4F21-9150-BCAFD231A266}"/>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18" name="Text Box 908">
          <a:extLst>
            <a:ext uri="{FF2B5EF4-FFF2-40B4-BE49-F238E27FC236}">
              <a16:creationId xmlns="" xmlns:a16="http://schemas.microsoft.com/office/drawing/2014/main" id="{18F95533-E5FE-4C42-B851-A9BCEAC3EA71}"/>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19" name="Text Box 909">
          <a:extLst>
            <a:ext uri="{FF2B5EF4-FFF2-40B4-BE49-F238E27FC236}">
              <a16:creationId xmlns="" xmlns:a16="http://schemas.microsoft.com/office/drawing/2014/main" id="{ECC6EF99-9D59-4F6C-AE74-A31CCB786582}"/>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20" name="Text Box 910">
          <a:extLst>
            <a:ext uri="{FF2B5EF4-FFF2-40B4-BE49-F238E27FC236}">
              <a16:creationId xmlns="" xmlns:a16="http://schemas.microsoft.com/office/drawing/2014/main" id="{F07570E8-1090-49B0-AA87-245EFA0763D8}"/>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21" name="Text Box 911">
          <a:extLst>
            <a:ext uri="{FF2B5EF4-FFF2-40B4-BE49-F238E27FC236}">
              <a16:creationId xmlns="" xmlns:a16="http://schemas.microsoft.com/office/drawing/2014/main" id="{51E3349E-F3C9-461A-BCE6-136D1A130F55}"/>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22" name="Text Box 912">
          <a:extLst>
            <a:ext uri="{FF2B5EF4-FFF2-40B4-BE49-F238E27FC236}">
              <a16:creationId xmlns="" xmlns:a16="http://schemas.microsoft.com/office/drawing/2014/main" id="{C6C39CFC-959A-42F6-9FAC-CD414204EB59}"/>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23" name="Text Box 913">
          <a:extLst>
            <a:ext uri="{FF2B5EF4-FFF2-40B4-BE49-F238E27FC236}">
              <a16:creationId xmlns="" xmlns:a16="http://schemas.microsoft.com/office/drawing/2014/main" id="{1D6B6C34-D43E-4F5C-B995-2856018C690A}"/>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424" name="Text Box 914">
          <a:extLst>
            <a:ext uri="{FF2B5EF4-FFF2-40B4-BE49-F238E27FC236}">
              <a16:creationId xmlns="" xmlns:a16="http://schemas.microsoft.com/office/drawing/2014/main" id="{CA0B22EB-6BCB-478C-B3A6-6E29EF5F3C2A}"/>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25" name="Text Box 1">
          <a:extLst>
            <a:ext uri="{FF2B5EF4-FFF2-40B4-BE49-F238E27FC236}">
              <a16:creationId xmlns="" xmlns:a16="http://schemas.microsoft.com/office/drawing/2014/main" id="{F7C76AC7-1D0A-493B-AF83-D6DEBDB87639}"/>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26" name="Text Box 4">
          <a:extLst>
            <a:ext uri="{FF2B5EF4-FFF2-40B4-BE49-F238E27FC236}">
              <a16:creationId xmlns="" xmlns:a16="http://schemas.microsoft.com/office/drawing/2014/main" id="{965B600F-8C3E-428E-8D15-EA577427073D}"/>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27" name="Text Box 5">
          <a:extLst>
            <a:ext uri="{FF2B5EF4-FFF2-40B4-BE49-F238E27FC236}">
              <a16:creationId xmlns="" xmlns:a16="http://schemas.microsoft.com/office/drawing/2014/main" id="{D8FE181B-E26A-4D84-B075-C8625EE7BD93}"/>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28" name="Text Box 6">
          <a:extLst>
            <a:ext uri="{FF2B5EF4-FFF2-40B4-BE49-F238E27FC236}">
              <a16:creationId xmlns="" xmlns:a16="http://schemas.microsoft.com/office/drawing/2014/main" id="{705128C0-5EC2-4BA8-B01C-20C19CCF3D20}"/>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29" name="Text Box 7">
          <a:extLst>
            <a:ext uri="{FF2B5EF4-FFF2-40B4-BE49-F238E27FC236}">
              <a16:creationId xmlns="" xmlns:a16="http://schemas.microsoft.com/office/drawing/2014/main" id="{CA54C995-35AF-4056-833C-027DC7BBCBC5}"/>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30" name="Text Box 8">
          <a:extLst>
            <a:ext uri="{FF2B5EF4-FFF2-40B4-BE49-F238E27FC236}">
              <a16:creationId xmlns="" xmlns:a16="http://schemas.microsoft.com/office/drawing/2014/main" id="{E3C31249-511A-4159-B43D-930E2D73FCFF}"/>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31" name="Text Box 9">
          <a:extLst>
            <a:ext uri="{FF2B5EF4-FFF2-40B4-BE49-F238E27FC236}">
              <a16:creationId xmlns="" xmlns:a16="http://schemas.microsoft.com/office/drawing/2014/main" id="{07D146FA-0BCD-40CF-A61A-60373F3D03ED}"/>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32" name="Text Box 10">
          <a:extLst>
            <a:ext uri="{FF2B5EF4-FFF2-40B4-BE49-F238E27FC236}">
              <a16:creationId xmlns="" xmlns:a16="http://schemas.microsoft.com/office/drawing/2014/main" id="{DB57FDF6-6F72-4640-BC39-5E16A753E4F7}"/>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33" name="Text Box 11">
          <a:extLst>
            <a:ext uri="{FF2B5EF4-FFF2-40B4-BE49-F238E27FC236}">
              <a16:creationId xmlns="" xmlns:a16="http://schemas.microsoft.com/office/drawing/2014/main" id="{BB13119F-4335-40F9-AABC-B89B39EA0C80}"/>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34" name="Text Box 140">
          <a:extLst>
            <a:ext uri="{FF2B5EF4-FFF2-40B4-BE49-F238E27FC236}">
              <a16:creationId xmlns="" xmlns:a16="http://schemas.microsoft.com/office/drawing/2014/main" id="{9E6D3CA6-A824-49D3-8AB0-7D1543F115BE}"/>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35" name="Text Box 141">
          <a:extLst>
            <a:ext uri="{FF2B5EF4-FFF2-40B4-BE49-F238E27FC236}">
              <a16:creationId xmlns="" xmlns:a16="http://schemas.microsoft.com/office/drawing/2014/main" id="{7702B55D-2A8D-49BF-A3D4-1CC697B8BA0A}"/>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36" name="Text Box 142">
          <a:extLst>
            <a:ext uri="{FF2B5EF4-FFF2-40B4-BE49-F238E27FC236}">
              <a16:creationId xmlns="" xmlns:a16="http://schemas.microsoft.com/office/drawing/2014/main" id="{76C27692-1111-45B3-8517-D4756F3A1BAD}"/>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37" name="Text Box 143">
          <a:extLst>
            <a:ext uri="{FF2B5EF4-FFF2-40B4-BE49-F238E27FC236}">
              <a16:creationId xmlns="" xmlns:a16="http://schemas.microsoft.com/office/drawing/2014/main" id="{4BE09925-EEA1-4301-B5A6-E2005C595976}"/>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38" name="Text Box 658">
          <a:extLst>
            <a:ext uri="{FF2B5EF4-FFF2-40B4-BE49-F238E27FC236}">
              <a16:creationId xmlns="" xmlns:a16="http://schemas.microsoft.com/office/drawing/2014/main" id="{9BD57F8F-62B3-4997-B941-E272C6A5FE37}"/>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39" name="Text Box 659">
          <a:extLst>
            <a:ext uri="{FF2B5EF4-FFF2-40B4-BE49-F238E27FC236}">
              <a16:creationId xmlns="" xmlns:a16="http://schemas.microsoft.com/office/drawing/2014/main" id="{4C0C4415-6A3B-417F-9761-58E4E2AE749F}"/>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40" name="Text Box 660">
          <a:extLst>
            <a:ext uri="{FF2B5EF4-FFF2-40B4-BE49-F238E27FC236}">
              <a16:creationId xmlns="" xmlns:a16="http://schemas.microsoft.com/office/drawing/2014/main" id="{AD26B8E7-4C08-4370-9DC4-3D6AC08F4985}"/>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41" name="Text Box 661">
          <a:extLst>
            <a:ext uri="{FF2B5EF4-FFF2-40B4-BE49-F238E27FC236}">
              <a16:creationId xmlns="" xmlns:a16="http://schemas.microsoft.com/office/drawing/2014/main" id="{8CA4BAF0-6A6A-4B84-B63D-09B8DE07F497}"/>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42" name="Text Box 662">
          <a:extLst>
            <a:ext uri="{FF2B5EF4-FFF2-40B4-BE49-F238E27FC236}">
              <a16:creationId xmlns="" xmlns:a16="http://schemas.microsoft.com/office/drawing/2014/main" id="{D3A4D0A8-648A-41E1-B0BD-5D3E8CFB72B0}"/>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43" name="Text Box 663">
          <a:extLst>
            <a:ext uri="{FF2B5EF4-FFF2-40B4-BE49-F238E27FC236}">
              <a16:creationId xmlns="" xmlns:a16="http://schemas.microsoft.com/office/drawing/2014/main" id="{8C803E3F-394B-45C6-8497-1A2FAC7F5B43}"/>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44" name="Text Box 664">
          <a:extLst>
            <a:ext uri="{FF2B5EF4-FFF2-40B4-BE49-F238E27FC236}">
              <a16:creationId xmlns="" xmlns:a16="http://schemas.microsoft.com/office/drawing/2014/main" id="{7733485E-75EB-4CFE-B7F8-1BAF09601AAC}"/>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45" name="Text Box 665">
          <a:extLst>
            <a:ext uri="{FF2B5EF4-FFF2-40B4-BE49-F238E27FC236}">
              <a16:creationId xmlns="" xmlns:a16="http://schemas.microsoft.com/office/drawing/2014/main" id="{D9FB2376-00D3-40D6-BA35-6BCEB77706E9}"/>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46" name="Text Box 666">
          <a:extLst>
            <a:ext uri="{FF2B5EF4-FFF2-40B4-BE49-F238E27FC236}">
              <a16:creationId xmlns="" xmlns:a16="http://schemas.microsoft.com/office/drawing/2014/main" id="{AE55CDD3-FBE6-445C-9B73-81B12B56515E}"/>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47" name="Text Box 667">
          <a:extLst>
            <a:ext uri="{FF2B5EF4-FFF2-40B4-BE49-F238E27FC236}">
              <a16:creationId xmlns="" xmlns:a16="http://schemas.microsoft.com/office/drawing/2014/main" id="{DEA0106E-D587-4F4D-A9F4-48CC9D53FA38}"/>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48" name="Text Box 668">
          <a:extLst>
            <a:ext uri="{FF2B5EF4-FFF2-40B4-BE49-F238E27FC236}">
              <a16:creationId xmlns="" xmlns:a16="http://schemas.microsoft.com/office/drawing/2014/main" id="{A84429AC-5A64-4D11-B3C4-B71AFE1A0FAB}"/>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49" name="Text Box 669">
          <a:extLst>
            <a:ext uri="{FF2B5EF4-FFF2-40B4-BE49-F238E27FC236}">
              <a16:creationId xmlns="" xmlns:a16="http://schemas.microsoft.com/office/drawing/2014/main" id="{1961DE43-B6FB-47BD-A648-71754F754AFC}"/>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50" name="Text Box 670">
          <a:extLst>
            <a:ext uri="{FF2B5EF4-FFF2-40B4-BE49-F238E27FC236}">
              <a16:creationId xmlns="" xmlns:a16="http://schemas.microsoft.com/office/drawing/2014/main" id="{875EEE2D-84F3-4FB4-8368-C9866B3055D7}"/>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51" name="Text Box 671">
          <a:extLst>
            <a:ext uri="{FF2B5EF4-FFF2-40B4-BE49-F238E27FC236}">
              <a16:creationId xmlns="" xmlns:a16="http://schemas.microsoft.com/office/drawing/2014/main" id="{72063FD3-A409-4DC8-8A27-4E3E6C73371D}"/>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52" name="Text Box 672">
          <a:extLst>
            <a:ext uri="{FF2B5EF4-FFF2-40B4-BE49-F238E27FC236}">
              <a16:creationId xmlns="" xmlns:a16="http://schemas.microsoft.com/office/drawing/2014/main" id="{FE13C3C8-E550-4530-B386-60389E546596}"/>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53" name="Text Box 673">
          <a:extLst>
            <a:ext uri="{FF2B5EF4-FFF2-40B4-BE49-F238E27FC236}">
              <a16:creationId xmlns="" xmlns:a16="http://schemas.microsoft.com/office/drawing/2014/main" id="{825698F0-EA9C-4142-B0E9-590F401DFB21}"/>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54" name="Text Box 674">
          <a:extLst>
            <a:ext uri="{FF2B5EF4-FFF2-40B4-BE49-F238E27FC236}">
              <a16:creationId xmlns="" xmlns:a16="http://schemas.microsoft.com/office/drawing/2014/main" id="{5C967A95-23EE-44C3-AF7F-62A603952DE3}"/>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55" name="Text Box 675">
          <a:extLst>
            <a:ext uri="{FF2B5EF4-FFF2-40B4-BE49-F238E27FC236}">
              <a16:creationId xmlns="" xmlns:a16="http://schemas.microsoft.com/office/drawing/2014/main" id="{A1EBFF49-7EE0-409F-9AFA-9687306485E1}"/>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56" name="Text Box 676">
          <a:extLst>
            <a:ext uri="{FF2B5EF4-FFF2-40B4-BE49-F238E27FC236}">
              <a16:creationId xmlns="" xmlns:a16="http://schemas.microsoft.com/office/drawing/2014/main" id="{7D5081F4-B009-40E8-B364-804CA7750A40}"/>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57" name="Text Box 677">
          <a:extLst>
            <a:ext uri="{FF2B5EF4-FFF2-40B4-BE49-F238E27FC236}">
              <a16:creationId xmlns="" xmlns:a16="http://schemas.microsoft.com/office/drawing/2014/main" id="{885D745D-5DE2-44EE-91C9-2007C316D16E}"/>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58" name="Text Box 678">
          <a:extLst>
            <a:ext uri="{FF2B5EF4-FFF2-40B4-BE49-F238E27FC236}">
              <a16:creationId xmlns="" xmlns:a16="http://schemas.microsoft.com/office/drawing/2014/main" id="{9D387894-8D8E-4BDD-8EB7-56FAE2AA3A36}"/>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59" name="Text Box 679">
          <a:extLst>
            <a:ext uri="{FF2B5EF4-FFF2-40B4-BE49-F238E27FC236}">
              <a16:creationId xmlns="" xmlns:a16="http://schemas.microsoft.com/office/drawing/2014/main" id="{9866A314-0AE9-4978-B7D6-7CAFEF84A9DB}"/>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60" name="Text Box 680">
          <a:extLst>
            <a:ext uri="{FF2B5EF4-FFF2-40B4-BE49-F238E27FC236}">
              <a16:creationId xmlns="" xmlns:a16="http://schemas.microsoft.com/office/drawing/2014/main" id="{B60F678E-2AFA-45AC-99A8-E1AEFDABC90C}"/>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61" name="Text Box 681">
          <a:extLst>
            <a:ext uri="{FF2B5EF4-FFF2-40B4-BE49-F238E27FC236}">
              <a16:creationId xmlns="" xmlns:a16="http://schemas.microsoft.com/office/drawing/2014/main" id="{E4829CF7-0B3D-442C-B6D4-C1D579991559}"/>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62" name="Text Box 682">
          <a:extLst>
            <a:ext uri="{FF2B5EF4-FFF2-40B4-BE49-F238E27FC236}">
              <a16:creationId xmlns="" xmlns:a16="http://schemas.microsoft.com/office/drawing/2014/main" id="{DCF01EAD-4CDC-4EEE-9C72-2F4430B4C12C}"/>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63" name="Text Box 683">
          <a:extLst>
            <a:ext uri="{FF2B5EF4-FFF2-40B4-BE49-F238E27FC236}">
              <a16:creationId xmlns="" xmlns:a16="http://schemas.microsoft.com/office/drawing/2014/main" id="{85399F03-AD51-4AE9-9121-0195E8BE7E68}"/>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64" name="Text Box 684">
          <a:extLst>
            <a:ext uri="{FF2B5EF4-FFF2-40B4-BE49-F238E27FC236}">
              <a16:creationId xmlns="" xmlns:a16="http://schemas.microsoft.com/office/drawing/2014/main" id="{2E1BC03D-B2F5-4AF3-9571-350710C8471B}"/>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65" name="Text Box 685">
          <a:extLst>
            <a:ext uri="{FF2B5EF4-FFF2-40B4-BE49-F238E27FC236}">
              <a16:creationId xmlns="" xmlns:a16="http://schemas.microsoft.com/office/drawing/2014/main" id="{E4D84B61-7B1B-47EA-8C33-9E624347D15D}"/>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66" name="Text Box 739">
          <a:extLst>
            <a:ext uri="{FF2B5EF4-FFF2-40B4-BE49-F238E27FC236}">
              <a16:creationId xmlns="" xmlns:a16="http://schemas.microsoft.com/office/drawing/2014/main" id="{3CEC373F-0276-4E91-B91B-E1D14157A9E0}"/>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67" name="Text Box 740">
          <a:extLst>
            <a:ext uri="{FF2B5EF4-FFF2-40B4-BE49-F238E27FC236}">
              <a16:creationId xmlns="" xmlns:a16="http://schemas.microsoft.com/office/drawing/2014/main" id="{97FE4A38-F912-4DA5-B631-95C9AC7EC545}"/>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68" name="Text Box 741">
          <a:extLst>
            <a:ext uri="{FF2B5EF4-FFF2-40B4-BE49-F238E27FC236}">
              <a16:creationId xmlns="" xmlns:a16="http://schemas.microsoft.com/office/drawing/2014/main" id="{BC27D5BF-A435-4079-8865-2F1FA80F01A9}"/>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69" name="Text Box 742">
          <a:extLst>
            <a:ext uri="{FF2B5EF4-FFF2-40B4-BE49-F238E27FC236}">
              <a16:creationId xmlns="" xmlns:a16="http://schemas.microsoft.com/office/drawing/2014/main" id="{EA7B6794-93ED-404A-A97E-B0B57CC9300E}"/>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70" name="Text Box 743">
          <a:extLst>
            <a:ext uri="{FF2B5EF4-FFF2-40B4-BE49-F238E27FC236}">
              <a16:creationId xmlns="" xmlns:a16="http://schemas.microsoft.com/office/drawing/2014/main" id="{9ACDBB87-594B-42D4-A8F8-A5D378DD58EB}"/>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76200</xdr:colOff>
      <xdr:row>38</xdr:row>
      <xdr:rowOff>167640</xdr:rowOff>
    </xdr:to>
    <xdr:sp macro="" textlink="">
      <xdr:nvSpPr>
        <xdr:cNvPr id="471" name="Text Box 744">
          <a:extLst>
            <a:ext uri="{FF2B5EF4-FFF2-40B4-BE49-F238E27FC236}">
              <a16:creationId xmlns="" xmlns:a16="http://schemas.microsoft.com/office/drawing/2014/main" id="{9C5F337A-F5BD-4D50-AAB1-58EB2F7104FE}"/>
            </a:ext>
          </a:extLst>
        </xdr:cNvPr>
        <xdr:cNvSpPr txBox="1">
          <a:spLocks noChangeArrowheads="1"/>
        </xdr:cNvSpPr>
      </xdr:nvSpPr>
      <xdr:spPr bwMode="auto">
        <a:xfrm>
          <a:off x="5448300" y="1092708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72" name="Text Box 1">
          <a:extLst>
            <a:ext uri="{FF2B5EF4-FFF2-40B4-BE49-F238E27FC236}">
              <a16:creationId xmlns="" xmlns:a16="http://schemas.microsoft.com/office/drawing/2014/main" id="{92C30218-A9FE-498B-B51C-8B0AC6F07928}"/>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73" name="Text Box 4">
          <a:extLst>
            <a:ext uri="{FF2B5EF4-FFF2-40B4-BE49-F238E27FC236}">
              <a16:creationId xmlns="" xmlns:a16="http://schemas.microsoft.com/office/drawing/2014/main" id="{499ED72A-CB82-446D-AE45-B589BE2B19BB}"/>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74" name="Text Box 5">
          <a:extLst>
            <a:ext uri="{FF2B5EF4-FFF2-40B4-BE49-F238E27FC236}">
              <a16:creationId xmlns="" xmlns:a16="http://schemas.microsoft.com/office/drawing/2014/main" id="{59182F3A-0BB0-43B3-A52A-6162DA41C57D}"/>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75" name="Text Box 6">
          <a:extLst>
            <a:ext uri="{FF2B5EF4-FFF2-40B4-BE49-F238E27FC236}">
              <a16:creationId xmlns="" xmlns:a16="http://schemas.microsoft.com/office/drawing/2014/main" id="{0096CFAC-7F84-4600-978D-8C9E5D3FF55B}"/>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76" name="Text Box 7">
          <a:extLst>
            <a:ext uri="{FF2B5EF4-FFF2-40B4-BE49-F238E27FC236}">
              <a16:creationId xmlns="" xmlns:a16="http://schemas.microsoft.com/office/drawing/2014/main" id="{ECD54FF5-934C-4FF0-850E-70922F86E63A}"/>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77" name="Text Box 8">
          <a:extLst>
            <a:ext uri="{FF2B5EF4-FFF2-40B4-BE49-F238E27FC236}">
              <a16:creationId xmlns="" xmlns:a16="http://schemas.microsoft.com/office/drawing/2014/main" id="{247AC763-7B9F-47FC-8DA6-CD7BCCDF05DD}"/>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78" name="Text Box 9">
          <a:extLst>
            <a:ext uri="{FF2B5EF4-FFF2-40B4-BE49-F238E27FC236}">
              <a16:creationId xmlns="" xmlns:a16="http://schemas.microsoft.com/office/drawing/2014/main" id="{7DD2F516-90EB-4676-AB90-7ABBB66C169B}"/>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79" name="Text Box 10">
          <a:extLst>
            <a:ext uri="{FF2B5EF4-FFF2-40B4-BE49-F238E27FC236}">
              <a16:creationId xmlns="" xmlns:a16="http://schemas.microsoft.com/office/drawing/2014/main" id="{3BE1768D-814D-46D6-8961-F5574A609034}"/>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80" name="Text Box 11">
          <a:extLst>
            <a:ext uri="{FF2B5EF4-FFF2-40B4-BE49-F238E27FC236}">
              <a16:creationId xmlns="" xmlns:a16="http://schemas.microsoft.com/office/drawing/2014/main" id="{39C4E958-885C-4C68-BACE-3AD30F22B8B1}"/>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81" name="Text Box 140">
          <a:extLst>
            <a:ext uri="{FF2B5EF4-FFF2-40B4-BE49-F238E27FC236}">
              <a16:creationId xmlns="" xmlns:a16="http://schemas.microsoft.com/office/drawing/2014/main" id="{52B54B9E-9DAE-4A49-B64B-A6DB6456E915}"/>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82" name="Text Box 141">
          <a:extLst>
            <a:ext uri="{FF2B5EF4-FFF2-40B4-BE49-F238E27FC236}">
              <a16:creationId xmlns="" xmlns:a16="http://schemas.microsoft.com/office/drawing/2014/main" id="{E087EC26-A15C-4782-B690-751E29898162}"/>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83" name="Text Box 142">
          <a:extLst>
            <a:ext uri="{FF2B5EF4-FFF2-40B4-BE49-F238E27FC236}">
              <a16:creationId xmlns="" xmlns:a16="http://schemas.microsoft.com/office/drawing/2014/main" id="{8C43F6D0-26CB-4DFE-99F9-EA552E33F9F0}"/>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84" name="Text Box 143">
          <a:extLst>
            <a:ext uri="{FF2B5EF4-FFF2-40B4-BE49-F238E27FC236}">
              <a16:creationId xmlns="" xmlns:a16="http://schemas.microsoft.com/office/drawing/2014/main" id="{D4382F66-DD08-4122-B7E0-55142C571C22}"/>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85" name="Text Box 658">
          <a:extLst>
            <a:ext uri="{FF2B5EF4-FFF2-40B4-BE49-F238E27FC236}">
              <a16:creationId xmlns="" xmlns:a16="http://schemas.microsoft.com/office/drawing/2014/main" id="{08EB473E-E1D1-4BE8-977A-7A944CB8A20F}"/>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86" name="Text Box 659">
          <a:extLst>
            <a:ext uri="{FF2B5EF4-FFF2-40B4-BE49-F238E27FC236}">
              <a16:creationId xmlns="" xmlns:a16="http://schemas.microsoft.com/office/drawing/2014/main" id="{DF089079-B3A6-4348-B92D-207B45D8CDAC}"/>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87" name="Text Box 660">
          <a:extLst>
            <a:ext uri="{FF2B5EF4-FFF2-40B4-BE49-F238E27FC236}">
              <a16:creationId xmlns="" xmlns:a16="http://schemas.microsoft.com/office/drawing/2014/main" id="{45D91EE6-391F-4553-9B7D-434E7120A667}"/>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88" name="Text Box 661">
          <a:extLst>
            <a:ext uri="{FF2B5EF4-FFF2-40B4-BE49-F238E27FC236}">
              <a16:creationId xmlns="" xmlns:a16="http://schemas.microsoft.com/office/drawing/2014/main" id="{D7C66F16-38F4-4C09-A295-5BE12611671C}"/>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89" name="Text Box 662">
          <a:extLst>
            <a:ext uri="{FF2B5EF4-FFF2-40B4-BE49-F238E27FC236}">
              <a16:creationId xmlns="" xmlns:a16="http://schemas.microsoft.com/office/drawing/2014/main" id="{43AF4CFC-CB4A-4786-B898-0A63339C329A}"/>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90" name="Text Box 663">
          <a:extLst>
            <a:ext uri="{FF2B5EF4-FFF2-40B4-BE49-F238E27FC236}">
              <a16:creationId xmlns="" xmlns:a16="http://schemas.microsoft.com/office/drawing/2014/main" id="{03F5FA3C-E1A9-4543-988D-51A7E71CA546}"/>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91" name="Text Box 664">
          <a:extLst>
            <a:ext uri="{FF2B5EF4-FFF2-40B4-BE49-F238E27FC236}">
              <a16:creationId xmlns="" xmlns:a16="http://schemas.microsoft.com/office/drawing/2014/main" id="{E59704AF-7B9B-4D99-ABCC-33EB102BE9F5}"/>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92" name="Text Box 665">
          <a:extLst>
            <a:ext uri="{FF2B5EF4-FFF2-40B4-BE49-F238E27FC236}">
              <a16:creationId xmlns="" xmlns:a16="http://schemas.microsoft.com/office/drawing/2014/main" id="{C5527828-075C-4221-A367-ACBDF66C5943}"/>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93" name="Text Box 666">
          <a:extLst>
            <a:ext uri="{FF2B5EF4-FFF2-40B4-BE49-F238E27FC236}">
              <a16:creationId xmlns="" xmlns:a16="http://schemas.microsoft.com/office/drawing/2014/main" id="{18D3E431-FBA8-430F-B26B-646A17869CAD}"/>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94" name="Text Box 667">
          <a:extLst>
            <a:ext uri="{FF2B5EF4-FFF2-40B4-BE49-F238E27FC236}">
              <a16:creationId xmlns="" xmlns:a16="http://schemas.microsoft.com/office/drawing/2014/main" id="{B85BC0E6-3EE3-4B62-ABDD-246C46D60229}"/>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95" name="Text Box 668">
          <a:extLst>
            <a:ext uri="{FF2B5EF4-FFF2-40B4-BE49-F238E27FC236}">
              <a16:creationId xmlns="" xmlns:a16="http://schemas.microsoft.com/office/drawing/2014/main" id="{DC1A95FF-FF3E-47B6-80C7-6FC7E633CF9D}"/>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96" name="Text Box 669">
          <a:extLst>
            <a:ext uri="{FF2B5EF4-FFF2-40B4-BE49-F238E27FC236}">
              <a16:creationId xmlns="" xmlns:a16="http://schemas.microsoft.com/office/drawing/2014/main" id="{63883917-4F2D-41FF-9F24-32716B9E9126}"/>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97" name="Text Box 670">
          <a:extLst>
            <a:ext uri="{FF2B5EF4-FFF2-40B4-BE49-F238E27FC236}">
              <a16:creationId xmlns="" xmlns:a16="http://schemas.microsoft.com/office/drawing/2014/main" id="{465113DA-DA62-4974-8E4F-0E7BA3A3263D}"/>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98" name="Text Box 671">
          <a:extLst>
            <a:ext uri="{FF2B5EF4-FFF2-40B4-BE49-F238E27FC236}">
              <a16:creationId xmlns="" xmlns:a16="http://schemas.microsoft.com/office/drawing/2014/main" id="{26A5CFFD-3C2E-48C4-A977-BD45C9C872CC}"/>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499" name="Text Box 672">
          <a:extLst>
            <a:ext uri="{FF2B5EF4-FFF2-40B4-BE49-F238E27FC236}">
              <a16:creationId xmlns="" xmlns:a16="http://schemas.microsoft.com/office/drawing/2014/main" id="{808FC4CE-6881-4FCF-8D57-A8E17DE3672C}"/>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500" name="Text Box 673">
          <a:extLst>
            <a:ext uri="{FF2B5EF4-FFF2-40B4-BE49-F238E27FC236}">
              <a16:creationId xmlns="" xmlns:a16="http://schemas.microsoft.com/office/drawing/2014/main" id="{39EE572F-154B-4327-B050-1BE2C2EB400E}"/>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501" name="Text Box 674">
          <a:extLst>
            <a:ext uri="{FF2B5EF4-FFF2-40B4-BE49-F238E27FC236}">
              <a16:creationId xmlns="" xmlns:a16="http://schemas.microsoft.com/office/drawing/2014/main" id="{9F029925-4699-4314-B0F4-6F6C82C76AC3}"/>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502" name="Text Box 675">
          <a:extLst>
            <a:ext uri="{FF2B5EF4-FFF2-40B4-BE49-F238E27FC236}">
              <a16:creationId xmlns="" xmlns:a16="http://schemas.microsoft.com/office/drawing/2014/main" id="{E6CF1ABE-9FF0-4419-9512-2773DEBD569B}"/>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503" name="Text Box 676">
          <a:extLst>
            <a:ext uri="{FF2B5EF4-FFF2-40B4-BE49-F238E27FC236}">
              <a16:creationId xmlns="" xmlns:a16="http://schemas.microsoft.com/office/drawing/2014/main" id="{2AD7F338-3E4C-49E8-B6D2-DC6688818EE0}"/>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504" name="Text Box 677">
          <a:extLst>
            <a:ext uri="{FF2B5EF4-FFF2-40B4-BE49-F238E27FC236}">
              <a16:creationId xmlns="" xmlns:a16="http://schemas.microsoft.com/office/drawing/2014/main" id="{D137C04D-EE01-46E7-B87D-03B8B69DE305}"/>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505" name="Text Box 678">
          <a:extLst>
            <a:ext uri="{FF2B5EF4-FFF2-40B4-BE49-F238E27FC236}">
              <a16:creationId xmlns="" xmlns:a16="http://schemas.microsoft.com/office/drawing/2014/main" id="{DEA506C1-118C-4623-BB1A-826E9F3D8172}"/>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506" name="Text Box 679">
          <a:extLst>
            <a:ext uri="{FF2B5EF4-FFF2-40B4-BE49-F238E27FC236}">
              <a16:creationId xmlns="" xmlns:a16="http://schemas.microsoft.com/office/drawing/2014/main" id="{E91842AB-958C-4392-8936-079537C13BF3}"/>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507" name="Text Box 680">
          <a:extLst>
            <a:ext uri="{FF2B5EF4-FFF2-40B4-BE49-F238E27FC236}">
              <a16:creationId xmlns="" xmlns:a16="http://schemas.microsoft.com/office/drawing/2014/main" id="{BF1B8F96-067E-41C8-AC4B-ECED95725156}"/>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508" name="Text Box 681">
          <a:extLst>
            <a:ext uri="{FF2B5EF4-FFF2-40B4-BE49-F238E27FC236}">
              <a16:creationId xmlns="" xmlns:a16="http://schemas.microsoft.com/office/drawing/2014/main" id="{FE10A3CC-8A1D-4EFD-A253-606A315C8A1F}"/>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509" name="Text Box 682">
          <a:extLst>
            <a:ext uri="{FF2B5EF4-FFF2-40B4-BE49-F238E27FC236}">
              <a16:creationId xmlns="" xmlns:a16="http://schemas.microsoft.com/office/drawing/2014/main" id="{FEC5C014-2D51-4123-9D3B-30FB408A7D26}"/>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510" name="Text Box 683">
          <a:extLst>
            <a:ext uri="{FF2B5EF4-FFF2-40B4-BE49-F238E27FC236}">
              <a16:creationId xmlns="" xmlns:a16="http://schemas.microsoft.com/office/drawing/2014/main" id="{47755DFA-161D-46F6-8886-9A4E5A014E8A}"/>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511" name="Text Box 684">
          <a:extLst>
            <a:ext uri="{FF2B5EF4-FFF2-40B4-BE49-F238E27FC236}">
              <a16:creationId xmlns="" xmlns:a16="http://schemas.microsoft.com/office/drawing/2014/main" id="{D086CB4F-423C-49B1-B26A-02592A58CB90}"/>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512" name="Text Box 685">
          <a:extLst>
            <a:ext uri="{FF2B5EF4-FFF2-40B4-BE49-F238E27FC236}">
              <a16:creationId xmlns="" xmlns:a16="http://schemas.microsoft.com/office/drawing/2014/main" id="{6D9A566B-B1E4-47FD-8EE7-A6387925D1BC}"/>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513" name="Text Box 739">
          <a:extLst>
            <a:ext uri="{FF2B5EF4-FFF2-40B4-BE49-F238E27FC236}">
              <a16:creationId xmlns="" xmlns:a16="http://schemas.microsoft.com/office/drawing/2014/main" id="{A18E598B-877D-4A59-BEBC-619B87C7E2AE}"/>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514" name="Text Box 740">
          <a:extLst>
            <a:ext uri="{FF2B5EF4-FFF2-40B4-BE49-F238E27FC236}">
              <a16:creationId xmlns="" xmlns:a16="http://schemas.microsoft.com/office/drawing/2014/main" id="{D336A68E-0E52-4F77-8A0D-20F2501898EC}"/>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515" name="Text Box 741">
          <a:extLst>
            <a:ext uri="{FF2B5EF4-FFF2-40B4-BE49-F238E27FC236}">
              <a16:creationId xmlns="" xmlns:a16="http://schemas.microsoft.com/office/drawing/2014/main" id="{2221AE1E-3A06-42B2-B5EA-9575C4CEFA29}"/>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516" name="Text Box 742">
          <a:extLst>
            <a:ext uri="{FF2B5EF4-FFF2-40B4-BE49-F238E27FC236}">
              <a16:creationId xmlns="" xmlns:a16="http://schemas.microsoft.com/office/drawing/2014/main" id="{95041DCF-2AA4-4A44-8E3F-FD5340C1B7BD}"/>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517" name="Text Box 743">
          <a:extLst>
            <a:ext uri="{FF2B5EF4-FFF2-40B4-BE49-F238E27FC236}">
              <a16:creationId xmlns="" xmlns:a16="http://schemas.microsoft.com/office/drawing/2014/main" id="{D658B7F0-F8A7-4236-866A-78FCCB1B3514}"/>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39</xdr:row>
      <xdr:rowOff>0</xdr:rowOff>
    </xdr:from>
    <xdr:to>
      <xdr:col>3</xdr:col>
      <xdr:colOff>76200</xdr:colOff>
      <xdr:row>39</xdr:row>
      <xdr:rowOff>167640</xdr:rowOff>
    </xdr:to>
    <xdr:sp macro="" textlink="">
      <xdr:nvSpPr>
        <xdr:cNvPr id="518" name="Text Box 744">
          <a:extLst>
            <a:ext uri="{FF2B5EF4-FFF2-40B4-BE49-F238E27FC236}">
              <a16:creationId xmlns="" xmlns:a16="http://schemas.microsoft.com/office/drawing/2014/main" id="{42ACF3A5-3C7B-43DF-9E03-96798FAE119D}"/>
            </a:ext>
          </a:extLst>
        </xdr:cNvPr>
        <xdr:cNvSpPr txBox="1">
          <a:spLocks noChangeArrowheads="1"/>
        </xdr:cNvSpPr>
      </xdr:nvSpPr>
      <xdr:spPr bwMode="auto">
        <a:xfrm>
          <a:off x="5448300" y="1112520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19" name="Text Box 1">
          <a:extLst>
            <a:ext uri="{FF2B5EF4-FFF2-40B4-BE49-F238E27FC236}">
              <a16:creationId xmlns="" xmlns:a16="http://schemas.microsoft.com/office/drawing/2014/main" id="{33DAB661-AD63-442A-90C9-91FA9E902F81}"/>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20" name="Text Box 4">
          <a:extLst>
            <a:ext uri="{FF2B5EF4-FFF2-40B4-BE49-F238E27FC236}">
              <a16:creationId xmlns="" xmlns:a16="http://schemas.microsoft.com/office/drawing/2014/main" id="{07D5F264-D7E5-4229-814A-34B2510D37F9}"/>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21" name="Text Box 5">
          <a:extLst>
            <a:ext uri="{FF2B5EF4-FFF2-40B4-BE49-F238E27FC236}">
              <a16:creationId xmlns="" xmlns:a16="http://schemas.microsoft.com/office/drawing/2014/main" id="{734C1425-71E3-49D9-8242-E76294D7E695}"/>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22" name="Text Box 6">
          <a:extLst>
            <a:ext uri="{FF2B5EF4-FFF2-40B4-BE49-F238E27FC236}">
              <a16:creationId xmlns="" xmlns:a16="http://schemas.microsoft.com/office/drawing/2014/main" id="{099EFC96-D3B8-425F-87CC-2C2F14781169}"/>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23" name="Text Box 7">
          <a:extLst>
            <a:ext uri="{FF2B5EF4-FFF2-40B4-BE49-F238E27FC236}">
              <a16:creationId xmlns="" xmlns:a16="http://schemas.microsoft.com/office/drawing/2014/main" id="{B9DFA1C3-DBBC-4E4D-A0BB-2FF2AD640549}"/>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24" name="Text Box 8">
          <a:extLst>
            <a:ext uri="{FF2B5EF4-FFF2-40B4-BE49-F238E27FC236}">
              <a16:creationId xmlns="" xmlns:a16="http://schemas.microsoft.com/office/drawing/2014/main" id="{ABC9FC7C-467A-4AA5-9754-1EA6CFA9DC39}"/>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25" name="Text Box 9">
          <a:extLst>
            <a:ext uri="{FF2B5EF4-FFF2-40B4-BE49-F238E27FC236}">
              <a16:creationId xmlns="" xmlns:a16="http://schemas.microsoft.com/office/drawing/2014/main" id="{FC76DA3F-BDA0-4BE9-837E-88A4F5DE611D}"/>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26" name="Text Box 10">
          <a:extLst>
            <a:ext uri="{FF2B5EF4-FFF2-40B4-BE49-F238E27FC236}">
              <a16:creationId xmlns="" xmlns:a16="http://schemas.microsoft.com/office/drawing/2014/main" id="{A41B638D-DD37-48FF-956B-CD9DD4B49E68}"/>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27" name="Text Box 11">
          <a:extLst>
            <a:ext uri="{FF2B5EF4-FFF2-40B4-BE49-F238E27FC236}">
              <a16:creationId xmlns="" xmlns:a16="http://schemas.microsoft.com/office/drawing/2014/main" id="{3C7519AB-7136-4ABE-9AD5-4CEB187B0CB0}"/>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28" name="Text Box 140">
          <a:extLst>
            <a:ext uri="{FF2B5EF4-FFF2-40B4-BE49-F238E27FC236}">
              <a16:creationId xmlns="" xmlns:a16="http://schemas.microsoft.com/office/drawing/2014/main" id="{D5D188A0-E678-4F06-91C1-6A8C35752905}"/>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29" name="Text Box 141">
          <a:extLst>
            <a:ext uri="{FF2B5EF4-FFF2-40B4-BE49-F238E27FC236}">
              <a16:creationId xmlns="" xmlns:a16="http://schemas.microsoft.com/office/drawing/2014/main" id="{1623F353-C7DD-4A06-A7B5-98E30E5335B4}"/>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30" name="Text Box 142">
          <a:extLst>
            <a:ext uri="{FF2B5EF4-FFF2-40B4-BE49-F238E27FC236}">
              <a16:creationId xmlns="" xmlns:a16="http://schemas.microsoft.com/office/drawing/2014/main" id="{73FB08BC-EB44-440B-A222-D5B628238417}"/>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31" name="Text Box 143">
          <a:extLst>
            <a:ext uri="{FF2B5EF4-FFF2-40B4-BE49-F238E27FC236}">
              <a16:creationId xmlns="" xmlns:a16="http://schemas.microsoft.com/office/drawing/2014/main" id="{E6D0FFEC-31E4-47E4-83B6-F97A5BC1CC79}"/>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32" name="Text Box 658">
          <a:extLst>
            <a:ext uri="{FF2B5EF4-FFF2-40B4-BE49-F238E27FC236}">
              <a16:creationId xmlns="" xmlns:a16="http://schemas.microsoft.com/office/drawing/2014/main" id="{9B2DF33F-3F34-4704-A61D-2DFEE2C753F8}"/>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33" name="Text Box 659">
          <a:extLst>
            <a:ext uri="{FF2B5EF4-FFF2-40B4-BE49-F238E27FC236}">
              <a16:creationId xmlns="" xmlns:a16="http://schemas.microsoft.com/office/drawing/2014/main" id="{8F099B5A-B481-43A6-B3D4-A592A5FDD355}"/>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34" name="Text Box 660">
          <a:extLst>
            <a:ext uri="{FF2B5EF4-FFF2-40B4-BE49-F238E27FC236}">
              <a16:creationId xmlns="" xmlns:a16="http://schemas.microsoft.com/office/drawing/2014/main" id="{B6341C1F-7597-4C48-847D-B4D41B97E1B8}"/>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35" name="Text Box 661">
          <a:extLst>
            <a:ext uri="{FF2B5EF4-FFF2-40B4-BE49-F238E27FC236}">
              <a16:creationId xmlns="" xmlns:a16="http://schemas.microsoft.com/office/drawing/2014/main" id="{CCD94C8B-E776-4816-875D-422C13A57788}"/>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36" name="Text Box 662">
          <a:extLst>
            <a:ext uri="{FF2B5EF4-FFF2-40B4-BE49-F238E27FC236}">
              <a16:creationId xmlns="" xmlns:a16="http://schemas.microsoft.com/office/drawing/2014/main" id="{FC93FF53-670D-4F11-9375-A8E704021D82}"/>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37" name="Text Box 663">
          <a:extLst>
            <a:ext uri="{FF2B5EF4-FFF2-40B4-BE49-F238E27FC236}">
              <a16:creationId xmlns="" xmlns:a16="http://schemas.microsoft.com/office/drawing/2014/main" id="{712560F6-4096-435D-B764-810CCE56C74F}"/>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38" name="Text Box 664">
          <a:extLst>
            <a:ext uri="{FF2B5EF4-FFF2-40B4-BE49-F238E27FC236}">
              <a16:creationId xmlns="" xmlns:a16="http://schemas.microsoft.com/office/drawing/2014/main" id="{ACF496DD-39EC-40BC-94F2-6C23DF2EC786}"/>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39" name="Text Box 665">
          <a:extLst>
            <a:ext uri="{FF2B5EF4-FFF2-40B4-BE49-F238E27FC236}">
              <a16:creationId xmlns="" xmlns:a16="http://schemas.microsoft.com/office/drawing/2014/main" id="{3C231C8B-5EC9-4C8C-BFF0-6F2E86FFE822}"/>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40" name="Text Box 666">
          <a:extLst>
            <a:ext uri="{FF2B5EF4-FFF2-40B4-BE49-F238E27FC236}">
              <a16:creationId xmlns="" xmlns:a16="http://schemas.microsoft.com/office/drawing/2014/main" id="{E4674C3C-8369-41EF-B777-27DAA38B3BE4}"/>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41" name="Text Box 667">
          <a:extLst>
            <a:ext uri="{FF2B5EF4-FFF2-40B4-BE49-F238E27FC236}">
              <a16:creationId xmlns="" xmlns:a16="http://schemas.microsoft.com/office/drawing/2014/main" id="{ADF6BD30-5D5D-4502-9894-9C0D58313F97}"/>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42" name="Text Box 668">
          <a:extLst>
            <a:ext uri="{FF2B5EF4-FFF2-40B4-BE49-F238E27FC236}">
              <a16:creationId xmlns="" xmlns:a16="http://schemas.microsoft.com/office/drawing/2014/main" id="{7B9B12D9-2F43-4C37-857C-85FBD48231F5}"/>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43" name="Text Box 669">
          <a:extLst>
            <a:ext uri="{FF2B5EF4-FFF2-40B4-BE49-F238E27FC236}">
              <a16:creationId xmlns="" xmlns:a16="http://schemas.microsoft.com/office/drawing/2014/main" id="{BAABBA2F-8205-406C-888C-710C7A0E5D46}"/>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44" name="Text Box 670">
          <a:extLst>
            <a:ext uri="{FF2B5EF4-FFF2-40B4-BE49-F238E27FC236}">
              <a16:creationId xmlns="" xmlns:a16="http://schemas.microsoft.com/office/drawing/2014/main" id="{10E6374C-8022-4FB8-8AAB-DA7D51EA61CF}"/>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45" name="Text Box 671">
          <a:extLst>
            <a:ext uri="{FF2B5EF4-FFF2-40B4-BE49-F238E27FC236}">
              <a16:creationId xmlns="" xmlns:a16="http://schemas.microsoft.com/office/drawing/2014/main" id="{B6F47CD1-3CB5-4C9C-9955-4851784301DD}"/>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46" name="Text Box 672">
          <a:extLst>
            <a:ext uri="{FF2B5EF4-FFF2-40B4-BE49-F238E27FC236}">
              <a16:creationId xmlns="" xmlns:a16="http://schemas.microsoft.com/office/drawing/2014/main" id="{5B9E72E6-62EE-41F0-8092-08BEA19D8CE7}"/>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47" name="Text Box 673">
          <a:extLst>
            <a:ext uri="{FF2B5EF4-FFF2-40B4-BE49-F238E27FC236}">
              <a16:creationId xmlns="" xmlns:a16="http://schemas.microsoft.com/office/drawing/2014/main" id="{95D142CE-28E6-4F6A-8866-AA24064EFFCA}"/>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48" name="Text Box 674">
          <a:extLst>
            <a:ext uri="{FF2B5EF4-FFF2-40B4-BE49-F238E27FC236}">
              <a16:creationId xmlns="" xmlns:a16="http://schemas.microsoft.com/office/drawing/2014/main" id="{9DFECA42-F4AB-4D86-8710-4ED16CE903C0}"/>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49" name="Text Box 675">
          <a:extLst>
            <a:ext uri="{FF2B5EF4-FFF2-40B4-BE49-F238E27FC236}">
              <a16:creationId xmlns="" xmlns:a16="http://schemas.microsoft.com/office/drawing/2014/main" id="{4C67F78B-6B89-41EC-8CB3-F529DAB62D6C}"/>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50" name="Text Box 676">
          <a:extLst>
            <a:ext uri="{FF2B5EF4-FFF2-40B4-BE49-F238E27FC236}">
              <a16:creationId xmlns="" xmlns:a16="http://schemas.microsoft.com/office/drawing/2014/main" id="{007E920D-260B-4E76-8C55-92C010E316F7}"/>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51" name="Text Box 677">
          <a:extLst>
            <a:ext uri="{FF2B5EF4-FFF2-40B4-BE49-F238E27FC236}">
              <a16:creationId xmlns="" xmlns:a16="http://schemas.microsoft.com/office/drawing/2014/main" id="{F6EB0166-5A25-4160-BE12-CDC8D7083194}"/>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52" name="Text Box 678">
          <a:extLst>
            <a:ext uri="{FF2B5EF4-FFF2-40B4-BE49-F238E27FC236}">
              <a16:creationId xmlns="" xmlns:a16="http://schemas.microsoft.com/office/drawing/2014/main" id="{5CAF4E2B-F36C-485B-8418-B78E5928D8A0}"/>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53" name="Text Box 679">
          <a:extLst>
            <a:ext uri="{FF2B5EF4-FFF2-40B4-BE49-F238E27FC236}">
              <a16:creationId xmlns="" xmlns:a16="http://schemas.microsoft.com/office/drawing/2014/main" id="{28CB8404-DF0F-48BD-9F28-8DEC837DD626}"/>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54" name="Text Box 680">
          <a:extLst>
            <a:ext uri="{FF2B5EF4-FFF2-40B4-BE49-F238E27FC236}">
              <a16:creationId xmlns="" xmlns:a16="http://schemas.microsoft.com/office/drawing/2014/main" id="{328F65D8-6BD6-4072-8E44-4128335A97C7}"/>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55" name="Text Box 681">
          <a:extLst>
            <a:ext uri="{FF2B5EF4-FFF2-40B4-BE49-F238E27FC236}">
              <a16:creationId xmlns="" xmlns:a16="http://schemas.microsoft.com/office/drawing/2014/main" id="{A01A812F-7511-4316-87CF-DC877536BA0B}"/>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56" name="Text Box 682">
          <a:extLst>
            <a:ext uri="{FF2B5EF4-FFF2-40B4-BE49-F238E27FC236}">
              <a16:creationId xmlns="" xmlns:a16="http://schemas.microsoft.com/office/drawing/2014/main" id="{A73E86A8-DCE2-4661-802A-2A723697378C}"/>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57" name="Text Box 683">
          <a:extLst>
            <a:ext uri="{FF2B5EF4-FFF2-40B4-BE49-F238E27FC236}">
              <a16:creationId xmlns="" xmlns:a16="http://schemas.microsoft.com/office/drawing/2014/main" id="{65874C40-0868-4EDD-A854-E02FC8F1AF0B}"/>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58" name="Text Box 684">
          <a:extLst>
            <a:ext uri="{FF2B5EF4-FFF2-40B4-BE49-F238E27FC236}">
              <a16:creationId xmlns="" xmlns:a16="http://schemas.microsoft.com/office/drawing/2014/main" id="{009C221F-BA13-4C10-B390-AE0439112B20}"/>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59" name="Text Box 685">
          <a:extLst>
            <a:ext uri="{FF2B5EF4-FFF2-40B4-BE49-F238E27FC236}">
              <a16:creationId xmlns="" xmlns:a16="http://schemas.microsoft.com/office/drawing/2014/main" id="{BECC22DB-016B-4BDF-AB62-0FCA39A26EFC}"/>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60" name="Text Box 739">
          <a:extLst>
            <a:ext uri="{FF2B5EF4-FFF2-40B4-BE49-F238E27FC236}">
              <a16:creationId xmlns="" xmlns:a16="http://schemas.microsoft.com/office/drawing/2014/main" id="{B5806DF8-E388-4311-818B-01D856C1D0CC}"/>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61" name="Text Box 740">
          <a:extLst>
            <a:ext uri="{FF2B5EF4-FFF2-40B4-BE49-F238E27FC236}">
              <a16:creationId xmlns="" xmlns:a16="http://schemas.microsoft.com/office/drawing/2014/main" id="{47348E8A-5162-466A-8E1A-A944AF665603}"/>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62" name="Text Box 741">
          <a:extLst>
            <a:ext uri="{FF2B5EF4-FFF2-40B4-BE49-F238E27FC236}">
              <a16:creationId xmlns="" xmlns:a16="http://schemas.microsoft.com/office/drawing/2014/main" id="{CB277516-FCC4-4907-B071-6965FD5E60E8}"/>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63" name="Text Box 742">
          <a:extLst>
            <a:ext uri="{FF2B5EF4-FFF2-40B4-BE49-F238E27FC236}">
              <a16:creationId xmlns="" xmlns:a16="http://schemas.microsoft.com/office/drawing/2014/main" id="{EC5D73FC-32CB-4404-8E15-CF7D13C398DB}"/>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64" name="Text Box 743">
          <a:extLst>
            <a:ext uri="{FF2B5EF4-FFF2-40B4-BE49-F238E27FC236}">
              <a16:creationId xmlns="" xmlns:a16="http://schemas.microsoft.com/office/drawing/2014/main" id="{88517748-3CF9-4D6D-9E8B-42F09CBF1170}"/>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199571</xdr:rowOff>
    </xdr:to>
    <xdr:sp macro="" textlink="">
      <xdr:nvSpPr>
        <xdr:cNvPr id="565" name="Text Box 744">
          <a:extLst>
            <a:ext uri="{FF2B5EF4-FFF2-40B4-BE49-F238E27FC236}">
              <a16:creationId xmlns="" xmlns:a16="http://schemas.microsoft.com/office/drawing/2014/main" id="{2220A308-0FB4-4164-BF4C-27D864549139}"/>
            </a:ext>
          </a:extLst>
        </xdr:cNvPr>
        <xdr:cNvSpPr txBox="1">
          <a:spLocks noChangeArrowheads="1"/>
        </xdr:cNvSpPr>
      </xdr:nvSpPr>
      <xdr:spPr bwMode="auto">
        <a:xfrm>
          <a:off x="5448300" y="1132332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66" name="Text Box 1">
          <a:extLst>
            <a:ext uri="{FF2B5EF4-FFF2-40B4-BE49-F238E27FC236}">
              <a16:creationId xmlns="" xmlns:a16="http://schemas.microsoft.com/office/drawing/2014/main" id="{A457EF54-6BD1-4952-9351-C39ACFC85103}"/>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67" name="Text Box 4">
          <a:extLst>
            <a:ext uri="{FF2B5EF4-FFF2-40B4-BE49-F238E27FC236}">
              <a16:creationId xmlns="" xmlns:a16="http://schemas.microsoft.com/office/drawing/2014/main" id="{EE1FAD1C-A929-4C6C-BA1B-8D2D7932F66B}"/>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68" name="Text Box 5">
          <a:extLst>
            <a:ext uri="{FF2B5EF4-FFF2-40B4-BE49-F238E27FC236}">
              <a16:creationId xmlns="" xmlns:a16="http://schemas.microsoft.com/office/drawing/2014/main" id="{28099746-4C70-4E52-BEC1-53C034B8B5F9}"/>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69" name="Text Box 6">
          <a:extLst>
            <a:ext uri="{FF2B5EF4-FFF2-40B4-BE49-F238E27FC236}">
              <a16:creationId xmlns="" xmlns:a16="http://schemas.microsoft.com/office/drawing/2014/main" id="{CF294D17-571E-47D1-AD6B-F5F341B42312}"/>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70" name="Text Box 7">
          <a:extLst>
            <a:ext uri="{FF2B5EF4-FFF2-40B4-BE49-F238E27FC236}">
              <a16:creationId xmlns="" xmlns:a16="http://schemas.microsoft.com/office/drawing/2014/main" id="{F981BA5F-6BD2-4B88-8B18-1913CC8FC566}"/>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71" name="Text Box 8">
          <a:extLst>
            <a:ext uri="{FF2B5EF4-FFF2-40B4-BE49-F238E27FC236}">
              <a16:creationId xmlns="" xmlns:a16="http://schemas.microsoft.com/office/drawing/2014/main" id="{C345DE7B-8E80-4319-989B-0852E766F2BC}"/>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72" name="Text Box 9">
          <a:extLst>
            <a:ext uri="{FF2B5EF4-FFF2-40B4-BE49-F238E27FC236}">
              <a16:creationId xmlns="" xmlns:a16="http://schemas.microsoft.com/office/drawing/2014/main" id="{F670C518-334F-45D4-AE6A-119C9F0489B5}"/>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73" name="Text Box 10">
          <a:extLst>
            <a:ext uri="{FF2B5EF4-FFF2-40B4-BE49-F238E27FC236}">
              <a16:creationId xmlns="" xmlns:a16="http://schemas.microsoft.com/office/drawing/2014/main" id="{37994E22-BB5C-4756-A3FD-D70FE9873219}"/>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74" name="Text Box 11">
          <a:extLst>
            <a:ext uri="{FF2B5EF4-FFF2-40B4-BE49-F238E27FC236}">
              <a16:creationId xmlns="" xmlns:a16="http://schemas.microsoft.com/office/drawing/2014/main" id="{781688B7-8414-4D71-B88D-6372878C219B}"/>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75" name="Text Box 140">
          <a:extLst>
            <a:ext uri="{FF2B5EF4-FFF2-40B4-BE49-F238E27FC236}">
              <a16:creationId xmlns="" xmlns:a16="http://schemas.microsoft.com/office/drawing/2014/main" id="{4082BC1E-5377-4C1A-B5A6-8D975AA44CBB}"/>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76" name="Text Box 141">
          <a:extLst>
            <a:ext uri="{FF2B5EF4-FFF2-40B4-BE49-F238E27FC236}">
              <a16:creationId xmlns="" xmlns:a16="http://schemas.microsoft.com/office/drawing/2014/main" id="{E1B5BE36-02FE-46FD-9565-765211105F72}"/>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77" name="Text Box 142">
          <a:extLst>
            <a:ext uri="{FF2B5EF4-FFF2-40B4-BE49-F238E27FC236}">
              <a16:creationId xmlns="" xmlns:a16="http://schemas.microsoft.com/office/drawing/2014/main" id="{E4C4328F-AA5F-40CC-ADB9-95DCEB9101F3}"/>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78" name="Text Box 143">
          <a:extLst>
            <a:ext uri="{FF2B5EF4-FFF2-40B4-BE49-F238E27FC236}">
              <a16:creationId xmlns="" xmlns:a16="http://schemas.microsoft.com/office/drawing/2014/main" id="{6FAD950E-A081-4293-AEED-2EE915561554}"/>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79" name="Text Box 658">
          <a:extLst>
            <a:ext uri="{FF2B5EF4-FFF2-40B4-BE49-F238E27FC236}">
              <a16:creationId xmlns="" xmlns:a16="http://schemas.microsoft.com/office/drawing/2014/main" id="{48088E2F-D485-4DA4-AD7C-274C67D85578}"/>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80" name="Text Box 659">
          <a:extLst>
            <a:ext uri="{FF2B5EF4-FFF2-40B4-BE49-F238E27FC236}">
              <a16:creationId xmlns="" xmlns:a16="http://schemas.microsoft.com/office/drawing/2014/main" id="{4FA603C6-842B-4644-816F-34BC264175D8}"/>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81" name="Text Box 660">
          <a:extLst>
            <a:ext uri="{FF2B5EF4-FFF2-40B4-BE49-F238E27FC236}">
              <a16:creationId xmlns="" xmlns:a16="http://schemas.microsoft.com/office/drawing/2014/main" id="{DC295B1A-DB29-4A83-B67D-E32332D96E37}"/>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82" name="Text Box 661">
          <a:extLst>
            <a:ext uri="{FF2B5EF4-FFF2-40B4-BE49-F238E27FC236}">
              <a16:creationId xmlns="" xmlns:a16="http://schemas.microsoft.com/office/drawing/2014/main" id="{B0C0EE77-51D9-4B4C-8C99-5C4C5D8482D5}"/>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83" name="Text Box 662">
          <a:extLst>
            <a:ext uri="{FF2B5EF4-FFF2-40B4-BE49-F238E27FC236}">
              <a16:creationId xmlns="" xmlns:a16="http://schemas.microsoft.com/office/drawing/2014/main" id="{B4562BE8-B2E5-4C8C-82E0-F061DCF70BFA}"/>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84" name="Text Box 663">
          <a:extLst>
            <a:ext uri="{FF2B5EF4-FFF2-40B4-BE49-F238E27FC236}">
              <a16:creationId xmlns="" xmlns:a16="http://schemas.microsoft.com/office/drawing/2014/main" id="{2DA54CED-8902-409D-9DE5-0876B0C441F7}"/>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85" name="Text Box 664">
          <a:extLst>
            <a:ext uri="{FF2B5EF4-FFF2-40B4-BE49-F238E27FC236}">
              <a16:creationId xmlns="" xmlns:a16="http://schemas.microsoft.com/office/drawing/2014/main" id="{B03C47E3-7EA8-48B3-B3CC-87EDA402986E}"/>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86" name="Text Box 665">
          <a:extLst>
            <a:ext uri="{FF2B5EF4-FFF2-40B4-BE49-F238E27FC236}">
              <a16:creationId xmlns="" xmlns:a16="http://schemas.microsoft.com/office/drawing/2014/main" id="{49468EB7-306B-4A79-AD3A-9675F509AD30}"/>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87" name="Text Box 666">
          <a:extLst>
            <a:ext uri="{FF2B5EF4-FFF2-40B4-BE49-F238E27FC236}">
              <a16:creationId xmlns="" xmlns:a16="http://schemas.microsoft.com/office/drawing/2014/main" id="{BFFE2F46-9155-4DF7-86B2-29EB9BFFCBC0}"/>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88" name="Text Box 667">
          <a:extLst>
            <a:ext uri="{FF2B5EF4-FFF2-40B4-BE49-F238E27FC236}">
              <a16:creationId xmlns="" xmlns:a16="http://schemas.microsoft.com/office/drawing/2014/main" id="{243C0F0F-CBDE-42D0-9808-689F04E1F1E4}"/>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89" name="Text Box 668">
          <a:extLst>
            <a:ext uri="{FF2B5EF4-FFF2-40B4-BE49-F238E27FC236}">
              <a16:creationId xmlns="" xmlns:a16="http://schemas.microsoft.com/office/drawing/2014/main" id="{EF69442D-336B-4E94-8CC9-1367CB96E071}"/>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90" name="Text Box 669">
          <a:extLst>
            <a:ext uri="{FF2B5EF4-FFF2-40B4-BE49-F238E27FC236}">
              <a16:creationId xmlns="" xmlns:a16="http://schemas.microsoft.com/office/drawing/2014/main" id="{9EB53F47-4A02-43AB-9F9B-AD7FED032E76}"/>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91" name="Text Box 670">
          <a:extLst>
            <a:ext uri="{FF2B5EF4-FFF2-40B4-BE49-F238E27FC236}">
              <a16:creationId xmlns="" xmlns:a16="http://schemas.microsoft.com/office/drawing/2014/main" id="{F5AC05E8-CF1E-40A2-860B-6DFAC5D55F45}"/>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92" name="Text Box 671">
          <a:extLst>
            <a:ext uri="{FF2B5EF4-FFF2-40B4-BE49-F238E27FC236}">
              <a16:creationId xmlns="" xmlns:a16="http://schemas.microsoft.com/office/drawing/2014/main" id="{02245B2F-02DA-4587-9989-C6A42BCCAE5F}"/>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93" name="Text Box 672">
          <a:extLst>
            <a:ext uri="{FF2B5EF4-FFF2-40B4-BE49-F238E27FC236}">
              <a16:creationId xmlns="" xmlns:a16="http://schemas.microsoft.com/office/drawing/2014/main" id="{74E3E950-F6ED-4ADF-8DF9-4D204F84B6A7}"/>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94" name="Text Box 673">
          <a:extLst>
            <a:ext uri="{FF2B5EF4-FFF2-40B4-BE49-F238E27FC236}">
              <a16:creationId xmlns="" xmlns:a16="http://schemas.microsoft.com/office/drawing/2014/main" id="{C1292892-4EC5-4375-B9EE-69391ADAB8B0}"/>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95" name="Text Box 674">
          <a:extLst>
            <a:ext uri="{FF2B5EF4-FFF2-40B4-BE49-F238E27FC236}">
              <a16:creationId xmlns="" xmlns:a16="http://schemas.microsoft.com/office/drawing/2014/main" id="{56484D2B-79BA-43DA-A945-A08DDC59EC1D}"/>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96" name="Text Box 675">
          <a:extLst>
            <a:ext uri="{FF2B5EF4-FFF2-40B4-BE49-F238E27FC236}">
              <a16:creationId xmlns="" xmlns:a16="http://schemas.microsoft.com/office/drawing/2014/main" id="{53D508CB-091C-4738-8463-FD495564C272}"/>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97" name="Text Box 676">
          <a:extLst>
            <a:ext uri="{FF2B5EF4-FFF2-40B4-BE49-F238E27FC236}">
              <a16:creationId xmlns="" xmlns:a16="http://schemas.microsoft.com/office/drawing/2014/main" id="{3EE88062-AAFB-423E-BB86-334B9483A712}"/>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98" name="Text Box 677">
          <a:extLst>
            <a:ext uri="{FF2B5EF4-FFF2-40B4-BE49-F238E27FC236}">
              <a16:creationId xmlns="" xmlns:a16="http://schemas.microsoft.com/office/drawing/2014/main" id="{3881CA58-016D-4426-8BEE-87ACA0E508BE}"/>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599" name="Text Box 678">
          <a:extLst>
            <a:ext uri="{FF2B5EF4-FFF2-40B4-BE49-F238E27FC236}">
              <a16:creationId xmlns="" xmlns:a16="http://schemas.microsoft.com/office/drawing/2014/main" id="{7F45F448-E357-4363-A631-5F9412B8F592}"/>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600" name="Text Box 679">
          <a:extLst>
            <a:ext uri="{FF2B5EF4-FFF2-40B4-BE49-F238E27FC236}">
              <a16:creationId xmlns="" xmlns:a16="http://schemas.microsoft.com/office/drawing/2014/main" id="{6A11C3A6-8F34-4415-BFB1-A9B2958543D7}"/>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601" name="Text Box 680">
          <a:extLst>
            <a:ext uri="{FF2B5EF4-FFF2-40B4-BE49-F238E27FC236}">
              <a16:creationId xmlns="" xmlns:a16="http://schemas.microsoft.com/office/drawing/2014/main" id="{4730B3AF-E063-49FD-9F44-D3B395AB74CF}"/>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602" name="Text Box 681">
          <a:extLst>
            <a:ext uri="{FF2B5EF4-FFF2-40B4-BE49-F238E27FC236}">
              <a16:creationId xmlns="" xmlns:a16="http://schemas.microsoft.com/office/drawing/2014/main" id="{27FEDE8F-A4E7-4081-96B1-6318E07A361D}"/>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603" name="Text Box 682">
          <a:extLst>
            <a:ext uri="{FF2B5EF4-FFF2-40B4-BE49-F238E27FC236}">
              <a16:creationId xmlns="" xmlns:a16="http://schemas.microsoft.com/office/drawing/2014/main" id="{7CFB2098-8C09-4B3F-9CCD-3171D3B36EBB}"/>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604" name="Text Box 683">
          <a:extLst>
            <a:ext uri="{FF2B5EF4-FFF2-40B4-BE49-F238E27FC236}">
              <a16:creationId xmlns="" xmlns:a16="http://schemas.microsoft.com/office/drawing/2014/main" id="{022CEF0D-79EA-4D99-B5D9-2AE300634064}"/>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605" name="Text Box 684">
          <a:extLst>
            <a:ext uri="{FF2B5EF4-FFF2-40B4-BE49-F238E27FC236}">
              <a16:creationId xmlns="" xmlns:a16="http://schemas.microsoft.com/office/drawing/2014/main" id="{EF57E8B1-8632-4EA0-8FF9-A280F4B89971}"/>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606" name="Text Box 685">
          <a:extLst>
            <a:ext uri="{FF2B5EF4-FFF2-40B4-BE49-F238E27FC236}">
              <a16:creationId xmlns="" xmlns:a16="http://schemas.microsoft.com/office/drawing/2014/main" id="{1C88B253-6FB3-4F75-86FF-D390A0A15870}"/>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607" name="Text Box 739">
          <a:extLst>
            <a:ext uri="{FF2B5EF4-FFF2-40B4-BE49-F238E27FC236}">
              <a16:creationId xmlns="" xmlns:a16="http://schemas.microsoft.com/office/drawing/2014/main" id="{51BE6F14-A312-4B17-8C19-3B5D717209D9}"/>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608" name="Text Box 740">
          <a:extLst>
            <a:ext uri="{FF2B5EF4-FFF2-40B4-BE49-F238E27FC236}">
              <a16:creationId xmlns="" xmlns:a16="http://schemas.microsoft.com/office/drawing/2014/main" id="{3FD866A0-7966-4032-B65B-2E89B4A2660E}"/>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609" name="Text Box 741">
          <a:extLst>
            <a:ext uri="{FF2B5EF4-FFF2-40B4-BE49-F238E27FC236}">
              <a16:creationId xmlns="" xmlns:a16="http://schemas.microsoft.com/office/drawing/2014/main" id="{AD15FF94-87A7-4519-912E-537B871DEC7E}"/>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610" name="Text Box 742">
          <a:extLst>
            <a:ext uri="{FF2B5EF4-FFF2-40B4-BE49-F238E27FC236}">
              <a16:creationId xmlns="" xmlns:a16="http://schemas.microsoft.com/office/drawing/2014/main" id="{DDC67EEA-80BF-4D17-9427-595FC284E602}"/>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611" name="Text Box 743">
          <a:extLst>
            <a:ext uri="{FF2B5EF4-FFF2-40B4-BE49-F238E27FC236}">
              <a16:creationId xmlns="" xmlns:a16="http://schemas.microsoft.com/office/drawing/2014/main" id="{3DD3D168-8E30-43CE-BA54-654D9500E393}"/>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612" name="Text Box 744">
          <a:extLst>
            <a:ext uri="{FF2B5EF4-FFF2-40B4-BE49-F238E27FC236}">
              <a16:creationId xmlns="" xmlns:a16="http://schemas.microsoft.com/office/drawing/2014/main" id="{3E589779-C570-4725-B7A9-4D471D2B5480}"/>
            </a:ext>
          </a:extLst>
        </xdr:cNvPr>
        <xdr:cNvSpPr txBox="1">
          <a:spLocks noChangeArrowheads="1"/>
        </xdr:cNvSpPr>
      </xdr:nvSpPr>
      <xdr:spPr bwMode="auto">
        <a:xfrm>
          <a:off x="5448300" y="1132332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13" name="Text Box 686">
          <a:extLst>
            <a:ext uri="{FF2B5EF4-FFF2-40B4-BE49-F238E27FC236}">
              <a16:creationId xmlns="" xmlns:a16="http://schemas.microsoft.com/office/drawing/2014/main" id="{BC10AA71-5507-4A34-87F5-B6161582A974}"/>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14" name="Text Box 687">
          <a:extLst>
            <a:ext uri="{FF2B5EF4-FFF2-40B4-BE49-F238E27FC236}">
              <a16:creationId xmlns="" xmlns:a16="http://schemas.microsoft.com/office/drawing/2014/main" id="{61C00BA9-3192-45F6-84A9-E8A73596333B}"/>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15" name="Text Box 688">
          <a:extLst>
            <a:ext uri="{FF2B5EF4-FFF2-40B4-BE49-F238E27FC236}">
              <a16:creationId xmlns="" xmlns:a16="http://schemas.microsoft.com/office/drawing/2014/main" id="{12646137-5082-4B3F-A202-DB11AC434054}"/>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16" name="Text Box 689">
          <a:extLst>
            <a:ext uri="{FF2B5EF4-FFF2-40B4-BE49-F238E27FC236}">
              <a16:creationId xmlns="" xmlns:a16="http://schemas.microsoft.com/office/drawing/2014/main" id="{07AB92E0-76A5-4DC9-AF2D-3BC864B80657}"/>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17" name="Text Box 690">
          <a:extLst>
            <a:ext uri="{FF2B5EF4-FFF2-40B4-BE49-F238E27FC236}">
              <a16:creationId xmlns="" xmlns:a16="http://schemas.microsoft.com/office/drawing/2014/main" id="{97C1F300-26C0-42E1-B83A-FB04EF547FAB}"/>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18" name="Text Box 691">
          <a:extLst>
            <a:ext uri="{FF2B5EF4-FFF2-40B4-BE49-F238E27FC236}">
              <a16:creationId xmlns="" xmlns:a16="http://schemas.microsoft.com/office/drawing/2014/main" id="{8FCEC684-3C90-48EB-9E63-D05EEB4FC2F2}"/>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19" name="Text Box 692">
          <a:extLst>
            <a:ext uri="{FF2B5EF4-FFF2-40B4-BE49-F238E27FC236}">
              <a16:creationId xmlns="" xmlns:a16="http://schemas.microsoft.com/office/drawing/2014/main" id="{40F25FBC-BC94-4D26-9E93-59835B008AD8}"/>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20" name="Text Box 693">
          <a:extLst>
            <a:ext uri="{FF2B5EF4-FFF2-40B4-BE49-F238E27FC236}">
              <a16:creationId xmlns="" xmlns:a16="http://schemas.microsoft.com/office/drawing/2014/main" id="{57B85C83-55D4-4572-B4B1-27CCC7420A96}"/>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21" name="Text Box 694">
          <a:extLst>
            <a:ext uri="{FF2B5EF4-FFF2-40B4-BE49-F238E27FC236}">
              <a16:creationId xmlns="" xmlns:a16="http://schemas.microsoft.com/office/drawing/2014/main" id="{13D17069-CC1F-459E-8A25-C2F44ABDA61D}"/>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22" name="Text Box 695">
          <a:extLst>
            <a:ext uri="{FF2B5EF4-FFF2-40B4-BE49-F238E27FC236}">
              <a16:creationId xmlns="" xmlns:a16="http://schemas.microsoft.com/office/drawing/2014/main" id="{B1839C2A-7137-495A-BF6F-2E69126CF0FA}"/>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23" name="Text Box 696">
          <a:extLst>
            <a:ext uri="{FF2B5EF4-FFF2-40B4-BE49-F238E27FC236}">
              <a16:creationId xmlns="" xmlns:a16="http://schemas.microsoft.com/office/drawing/2014/main" id="{7A927783-01AC-427A-92EE-DF1448CA88FE}"/>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24" name="Text Box 697">
          <a:extLst>
            <a:ext uri="{FF2B5EF4-FFF2-40B4-BE49-F238E27FC236}">
              <a16:creationId xmlns="" xmlns:a16="http://schemas.microsoft.com/office/drawing/2014/main" id="{A81C5809-BBC3-4623-8D12-E774884C2AD9}"/>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25" name="Text Box 698">
          <a:extLst>
            <a:ext uri="{FF2B5EF4-FFF2-40B4-BE49-F238E27FC236}">
              <a16:creationId xmlns="" xmlns:a16="http://schemas.microsoft.com/office/drawing/2014/main" id="{4D8C0069-1058-4DA1-B700-2AA48EAA21C3}"/>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26" name="Text Box 699">
          <a:extLst>
            <a:ext uri="{FF2B5EF4-FFF2-40B4-BE49-F238E27FC236}">
              <a16:creationId xmlns="" xmlns:a16="http://schemas.microsoft.com/office/drawing/2014/main" id="{F26D2D07-8A84-431E-A06F-D7DB1D1C93E3}"/>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27" name="Text Box 700">
          <a:extLst>
            <a:ext uri="{FF2B5EF4-FFF2-40B4-BE49-F238E27FC236}">
              <a16:creationId xmlns="" xmlns:a16="http://schemas.microsoft.com/office/drawing/2014/main" id="{ACDFDB09-4D4E-4675-BAA2-4ABE63124196}"/>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28" name="Text Box 701">
          <a:extLst>
            <a:ext uri="{FF2B5EF4-FFF2-40B4-BE49-F238E27FC236}">
              <a16:creationId xmlns="" xmlns:a16="http://schemas.microsoft.com/office/drawing/2014/main" id="{F95FC40F-4865-4FF8-A88F-3552F47C4BD8}"/>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29" name="Text Box 702">
          <a:extLst>
            <a:ext uri="{FF2B5EF4-FFF2-40B4-BE49-F238E27FC236}">
              <a16:creationId xmlns="" xmlns:a16="http://schemas.microsoft.com/office/drawing/2014/main" id="{1059741D-8215-4651-8E9B-BCECC0CFD383}"/>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30" name="Text Box 703">
          <a:extLst>
            <a:ext uri="{FF2B5EF4-FFF2-40B4-BE49-F238E27FC236}">
              <a16:creationId xmlns="" xmlns:a16="http://schemas.microsoft.com/office/drawing/2014/main" id="{D2EA3E38-AAFC-4495-99DB-283D69C34009}"/>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31" name="Text Box 704">
          <a:extLst>
            <a:ext uri="{FF2B5EF4-FFF2-40B4-BE49-F238E27FC236}">
              <a16:creationId xmlns="" xmlns:a16="http://schemas.microsoft.com/office/drawing/2014/main" id="{0F533ADF-3C6D-42C5-9B39-9366C16B1EB7}"/>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32" name="Text Box 705">
          <a:extLst>
            <a:ext uri="{FF2B5EF4-FFF2-40B4-BE49-F238E27FC236}">
              <a16:creationId xmlns="" xmlns:a16="http://schemas.microsoft.com/office/drawing/2014/main" id="{CCDF1EF8-0BF1-44B9-8193-C3B5B73915C0}"/>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33" name="Text Box 706">
          <a:extLst>
            <a:ext uri="{FF2B5EF4-FFF2-40B4-BE49-F238E27FC236}">
              <a16:creationId xmlns="" xmlns:a16="http://schemas.microsoft.com/office/drawing/2014/main" id="{CFA50E2D-B748-421F-84AA-D44A11AA5923}"/>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34" name="Text Box 707">
          <a:extLst>
            <a:ext uri="{FF2B5EF4-FFF2-40B4-BE49-F238E27FC236}">
              <a16:creationId xmlns="" xmlns:a16="http://schemas.microsoft.com/office/drawing/2014/main" id="{8BA8F7A1-DBB0-4522-93C4-90AD316A35F6}"/>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35" name="Text Box 708">
          <a:extLst>
            <a:ext uri="{FF2B5EF4-FFF2-40B4-BE49-F238E27FC236}">
              <a16:creationId xmlns="" xmlns:a16="http://schemas.microsoft.com/office/drawing/2014/main" id="{AD80312C-5F03-4AC3-BE1A-D59DBEE5E9A6}"/>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36" name="Text Box 709">
          <a:extLst>
            <a:ext uri="{FF2B5EF4-FFF2-40B4-BE49-F238E27FC236}">
              <a16:creationId xmlns="" xmlns:a16="http://schemas.microsoft.com/office/drawing/2014/main" id="{E2B246AC-8909-4856-9D49-E781CD3104B3}"/>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37" name="Text Box 710">
          <a:extLst>
            <a:ext uri="{FF2B5EF4-FFF2-40B4-BE49-F238E27FC236}">
              <a16:creationId xmlns="" xmlns:a16="http://schemas.microsoft.com/office/drawing/2014/main" id="{919F9EDD-3292-4D1D-A649-A4A08A2ADA8F}"/>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38" name="Text Box 711">
          <a:extLst>
            <a:ext uri="{FF2B5EF4-FFF2-40B4-BE49-F238E27FC236}">
              <a16:creationId xmlns="" xmlns:a16="http://schemas.microsoft.com/office/drawing/2014/main" id="{C6E051AA-DF42-4CD6-AF54-8DE321994B67}"/>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39" name="Text Box 712">
          <a:extLst>
            <a:ext uri="{FF2B5EF4-FFF2-40B4-BE49-F238E27FC236}">
              <a16:creationId xmlns="" xmlns:a16="http://schemas.microsoft.com/office/drawing/2014/main" id="{8C9B1EB2-089F-4639-B59E-42A1267EC308}"/>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40" name="Text Box 713">
          <a:extLst>
            <a:ext uri="{FF2B5EF4-FFF2-40B4-BE49-F238E27FC236}">
              <a16:creationId xmlns="" xmlns:a16="http://schemas.microsoft.com/office/drawing/2014/main" id="{AA345085-ECB6-4531-A0B8-EAF2BC2EC304}"/>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41" name="Text Box 714">
          <a:extLst>
            <a:ext uri="{FF2B5EF4-FFF2-40B4-BE49-F238E27FC236}">
              <a16:creationId xmlns="" xmlns:a16="http://schemas.microsoft.com/office/drawing/2014/main" id="{A7D4B20C-4EB8-4BFA-B01D-EEA1F50657D8}"/>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42" name="Text Box 715">
          <a:extLst>
            <a:ext uri="{FF2B5EF4-FFF2-40B4-BE49-F238E27FC236}">
              <a16:creationId xmlns="" xmlns:a16="http://schemas.microsoft.com/office/drawing/2014/main" id="{511E941A-0866-4E6B-A01D-30E5E0E99B28}"/>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43" name="Text Box 716">
          <a:extLst>
            <a:ext uri="{FF2B5EF4-FFF2-40B4-BE49-F238E27FC236}">
              <a16:creationId xmlns="" xmlns:a16="http://schemas.microsoft.com/office/drawing/2014/main" id="{035DD3BA-04F8-47CB-A89D-226822152733}"/>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44" name="Text Box 717">
          <a:extLst>
            <a:ext uri="{FF2B5EF4-FFF2-40B4-BE49-F238E27FC236}">
              <a16:creationId xmlns="" xmlns:a16="http://schemas.microsoft.com/office/drawing/2014/main" id="{758BF93A-411E-49B7-ADC9-16B4D1F01E57}"/>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45" name="Text Box 718">
          <a:extLst>
            <a:ext uri="{FF2B5EF4-FFF2-40B4-BE49-F238E27FC236}">
              <a16:creationId xmlns="" xmlns:a16="http://schemas.microsoft.com/office/drawing/2014/main" id="{019263CB-912F-48E5-B535-1DADC23D602E}"/>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46" name="Text Box 719">
          <a:extLst>
            <a:ext uri="{FF2B5EF4-FFF2-40B4-BE49-F238E27FC236}">
              <a16:creationId xmlns="" xmlns:a16="http://schemas.microsoft.com/office/drawing/2014/main" id="{537CFBB2-B319-42E1-8623-DA2FCA5D9C69}"/>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47" name="Text Box 720">
          <a:extLst>
            <a:ext uri="{FF2B5EF4-FFF2-40B4-BE49-F238E27FC236}">
              <a16:creationId xmlns="" xmlns:a16="http://schemas.microsoft.com/office/drawing/2014/main" id="{E3579B7F-CC21-4117-BBB0-9B907877B4B1}"/>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48" name="Text Box 721">
          <a:extLst>
            <a:ext uri="{FF2B5EF4-FFF2-40B4-BE49-F238E27FC236}">
              <a16:creationId xmlns="" xmlns:a16="http://schemas.microsoft.com/office/drawing/2014/main" id="{A08D8787-8F45-410A-A85A-17FC546CBDBD}"/>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49" name="Text Box 722">
          <a:extLst>
            <a:ext uri="{FF2B5EF4-FFF2-40B4-BE49-F238E27FC236}">
              <a16:creationId xmlns="" xmlns:a16="http://schemas.microsoft.com/office/drawing/2014/main" id="{B408B84E-8A22-4785-8743-5F66D28B8ADD}"/>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50" name="Text Box 723">
          <a:extLst>
            <a:ext uri="{FF2B5EF4-FFF2-40B4-BE49-F238E27FC236}">
              <a16:creationId xmlns="" xmlns:a16="http://schemas.microsoft.com/office/drawing/2014/main" id="{5C833F37-B12D-4635-895E-D6AA408CBD5E}"/>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51" name="Text Box 724">
          <a:extLst>
            <a:ext uri="{FF2B5EF4-FFF2-40B4-BE49-F238E27FC236}">
              <a16:creationId xmlns="" xmlns:a16="http://schemas.microsoft.com/office/drawing/2014/main" id="{11153894-A4D5-4AD1-8F35-63A4A0F3C954}"/>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52" name="Text Box 725">
          <a:extLst>
            <a:ext uri="{FF2B5EF4-FFF2-40B4-BE49-F238E27FC236}">
              <a16:creationId xmlns="" xmlns:a16="http://schemas.microsoft.com/office/drawing/2014/main" id="{7533098F-1D72-4BA4-A56C-382D030EED50}"/>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53" name="Text Box 726">
          <a:extLst>
            <a:ext uri="{FF2B5EF4-FFF2-40B4-BE49-F238E27FC236}">
              <a16:creationId xmlns="" xmlns:a16="http://schemas.microsoft.com/office/drawing/2014/main" id="{177C7684-B38E-46A9-A41D-F0424E3D9DA7}"/>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54" name="Text Box 727">
          <a:extLst>
            <a:ext uri="{FF2B5EF4-FFF2-40B4-BE49-F238E27FC236}">
              <a16:creationId xmlns="" xmlns:a16="http://schemas.microsoft.com/office/drawing/2014/main" id="{B54A4473-2356-490C-939C-C26DD8D328D2}"/>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55" name="Text Box 728">
          <a:extLst>
            <a:ext uri="{FF2B5EF4-FFF2-40B4-BE49-F238E27FC236}">
              <a16:creationId xmlns="" xmlns:a16="http://schemas.microsoft.com/office/drawing/2014/main" id="{B768B5EF-4022-4002-87E4-279090E445F0}"/>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56" name="Text Box 729">
          <a:extLst>
            <a:ext uri="{FF2B5EF4-FFF2-40B4-BE49-F238E27FC236}">
              <a16:creationId xmlns="" xmlns:a16="http://schemas.microsoft.com/office/drawing/2014/main" id="{07595ADD-1E20-494C-BBCB-9E603616AD45}"/>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57" name="Text Box 730">
          <a:extLst>
            <a:ext uri="{FF2B5EF4-FFF2-40B4-BE49-F238E27FC236}">
              <a16:creationId xmlns="" xmlns:a16="http://schemas.microsoft.com/office/drawing/2014/main" id="{6844C22D-4FF5-4E48-8CF5-D2851D087B77}"/>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58" name="Text Box 731">
          <a:extLst>
            <a:ext uri="{FF2B5EF4-FFF2-40B4-BE49-F238E27FC236}">
              <a16:creationId xmlns="" xmlns:a16="http://schemas.microsoft.com/office/drawing/2014/main" id="{25ADFA66-8F07-4D0B-866B-9BF66D415BF3}"/>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59" name="Text Box 732">
          <a:extLst>
            <a:ext uri="{FF2B5EF4-FFF2-40B4-BE49-F238E27FC236}">
              <a16:creationId xmlns="" xmlns:a16="http://schemas.microsoft.com/office/drawing/2014/main" id="{74CEAF96-46A7-411F-9581-9035F03B0EF1}"/>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60" name="Text Box 733">
          <a:extLst>
            <a:ext uri="{FF2B5EF4-FFF2-40B4-BE49-F238E27FC236}">
              <a16:creationId xmlns="" xmlns:a16="http://schemas.microsoft.com/office/drawing/2014/main" id="{712E55C7-5FFC-4A33-9184-0A2C8C97951B}"/>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61" name="Text Box 734">
          <a:extLst>
            <a:ext uri="{FF2B5EF4-FFF2-40B4-BE49-F238E27FC236}">
              <a16:creationId xmlns="" xmlns:a16="http://schemas.microsoft.com/office/drawing/2014/main" id="{8F3614A4-6A10-463B-BC4F-0DECE2977865}"/>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62" name="Text Box 735">
          <a:extLst>
            <a:ext uri="{FF2B5EF4-FFF2-40B4-BE49-F238E27FC236}">
              <a16:creationId xmlns="" xmlns:a16="http://schemas.microsoft.com/office/drawing/2014/main" id="{162C434F-BF58-4023-8D4D-1388AB858A26}"/>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63" name="Text Box 736">
          <a:extLst>
            <a:ext uri="{FF2B5EF4-FFF2-40B4-BE49-F238E27FC236}">
              <a16:creationId xmlns="" xmlns:a16="http://schemas.microsoft.com/office/drawing/2014/main" id="{E5375FA4-8CD4-45A3-8062-8F6455DB4F3C}"/>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64" name="Text Box 737">
          <a:extLst>
            <a:ext uri="{FF2B5EF4-FFF2-40B4-BE49-F238E27FC236}">
              <a16:creationId xmlns="" xmlns:a16="http://schemas.microsoft.com/office/drawing/2014/main" id="{B7FF66C4-271D-4FB2-9C6A-0C326FD67E7A}"/>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65" name="Text Box 738">
          <a:extLst>
            <a:ext uri="{FF2B5EF4-FFF2-40B4-BE49-F238E27FC236}">
              <a16:creationId xmlns="" xmlns:a16="http://schemas.microsoft.com/office/drawing/2014/main" id="{F5224D11-57D5-430F-B4FA-7B2465626DCA}"/>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66" name="Text Box 874">
          <a:extLst>
            <a:ext uri="{FF2B5EF4-FFF2-40B4-BE49-F238E27FC236}">
              <a16:creationId xmlns="" xmlns:a16="http://schemas.microsoft.com/office/drawing/2014/main" id="{F32E6496-C2BA-4AA4-9443-B2EF94D4A099}"/>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67" name="Text Box 875">
          <a:extLst>
            <a:ext uri="{FF2B5EF4-FFF2-40B4-BE49-F238E27FC236}">
              <a16:creationId xmlns="" xmlns:a16="http://schemas.microsoft.com/office/drawing/2014/main" id="{9C3AC9B9-C271-43E9-9824-03E6844A46C8}"/>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68" name="Text Box 876">
          <a:extLst>
            <a:ext uri="{FF2B5EF4-FFF2-40B4-BE49-F238E27FC236}">
              <a16:creationId xmlns="" xmlns:a16="http://schemas.microsoft.com/office/drawing/2014/main" id="{B92B508A-1CD1-45F0-A5EE-F6725AD2861E}"/>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69" name="Text Box 877">
          <a:extLst>
            <a:ext uri="{FF2B5EF4-FFF2-40B4-BE49-F238E27FC236}">
              <a16:creationId xmlns="" xmlns:a16="http://schemas.microsoft.com/office/drawing/2014/main" id="{CE5E9799-F4A8-4BDC-99C0-4BCD74BD0BA5}"/>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70" name="Text Box 878">
          <a:extLst>
            <a:ext uri="{FF2B5EF4-FFF2-40B4-BE49-F238E27FC236}">
              <a16:creationId xmlns="" xmlns:a16="http://schemas.microsoft.com/office/drawing/2014/main" id="{27D09129-E23C-44D9-A604-4868730C2A29}"/>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71" name="Text Box 879">
          <a:extLst>
            <a:ext uri="{FF2B5EF4-FFF2-40B4-BE49-F238E27FC236}">
              <a16:creationId xmlns="" xmlns:a16="http://schemas.microsoft.com/office/drawing/2014/main" id="{20F6AEA9-834D-4B09-A3C9-0C2A92877411}"/>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72" name="Text Box 880">
          <a:extLst>
            <a:ext uri="{FF2B5EF4-FFF2-40B4-BE49-F238E27FC236}">
              <a16:creationId xmlns="" xmlns:a16="http://schemas.microsoft.com/office/drawing/2014/main" id="{079C0C79-470D-4724-BEC9-6A6DAFDE79D7}"/>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73" name="Text Box 881">
          <a:extLst>
            <a:ext uri="{FF2B5EF4-FFF2-40B4-BE49-F238E27FC236}">
              <a16:creationId xmlns="" xmlns:a16="http://schemas.microsoft.com/office/drawing/2014/main" id="{D020869A-6D9A-4D56-85CD-943F60D6E05D}"/>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74" name="Text Box 882">
          <a:extLst>
            <a:ext uri="{FF2B5EF4-FFF2-40B4-BE49-F238E27FC236}">
              <a16:creationId xmlns="" xmlns:a16="http://schemas.microsoft.com/office/drawing/2014/main" id="{760361D3-5ACF-4CC9-9257-E8E672630991}"/>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75" name="Text Box 883">
          <a:extLst>
            <a:ext uri="{FF2B5EF4-FFF2-40B4-BE49-F238E27FC236}">
              <a16:creationId xmlns="" xmlns:a16="http://schemas.microsoft.com/office/drawing/2014/main" id="{E6033C36-B3AC-4499-BE51-4E54858C3138}"/>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76" name="Text Box 884">
          <a:extLst>
            <a:ext uri="{FF2B5EF4-FFF2-40B4-BE49-F238E27FC236}">
              <a16:creationId xmlns="" xmlns:a16="http://schemas.microsoft.com/office/drawing/2014/main" id="{2B0E739E-26DD-4959-AB45-1CE2E1C478DE}"/>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77" name="Text Box 885">
          <a:extLst>
            <a:ext uri="{FF2B5EF4-FFF2-40B4-BE49-F238E27FC236}">
              <a16:creationId xmlns="" xmlns:a16="http://schemas.microsoft.com/office/drawing/2014/main" id="{3DE56ECA-C473-48E4-8AC9-98E5B3A5E031}"/>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78" name="Text Box 886">
          <a:extLst>
            <a:ext uri="{FF2B5EF4-FFF2-40B4-BE49-F238E27FC236}">
              <a16:creationId xmlns="" xmlns:a16="http://schemas.microsoft.com/office/drawing/2014/main" id="{FDB2B1AD-078E-40A0-82AC-BACFE8E5C3BA}"/>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79" name="Text Box 887">
          <a:extLst>
            <a:ext uri="{FF2B5EF4-FFF2-40B4-BE49-F238E27FC236}">
              <a16:creationId xmlns="" xmlns:a16="http://schemas.microsoft.com/office/drawing/2014/main" id="{1A91ACEE-7DE6-4662-8F3E-3593726B8C6F}"/>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80" name="Text Box 888">
          <a:extLst>
            <a:ext uri="{FF2B5EF4-FFF2-40B4-BE49-F238E27FC236}">
              <a16:creationId xmlns="" xmlns:a16="http://schemas.microsoft.com/office/drawing/2014/main" id="{98112693-46C2-4DBA-B957-95971536EB39}"/>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81" name="Text Box 889">
          <a:extLst>
            <a:ext uri="{FF2B5EF4-FFF2-40B4-BE49-F238E27FC236}">
              <a16:creationId xmlns="" xmlns:a16="http://schemas.microsoft.com/office/drawing/2014/main" id="{2BDD7BE3-B3FF-4094-969B-789D75CB9630}"/>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82" name="Text Box 890">
          <a:extLst>
            <a:ext uri="{FF2B5EF4-FFF2-40B4-BE49-F238E27FC236}">
              <a16:creationId xmlns="" xmlns:a16="http://schemas.microsoft.com/office/drawing/2014/main" id="{F0940D32-4C6A-4ED8-B3F3-2C402619A27F}"/>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83" name="Text Box 891">
          <a:extLst>
            <a:ext uri="{FF2B5EF4-FFF2-40B4-BE49-F238E27FC236}">
              <a16:creationId xmlns="" xmlns:a16="http://schemas.microsoft.com/office/drawing/2014/main" id="{FCF7E67C-DBF1-4971-B4E3-F5C1E0D6A160}"/>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84" name="Text Box 892">
          <a:extLst>
            <a:ext uri="{FF2B5EF4-FFF2-40B4-BE49-F238E27FC236}">
              <a16:creationId xmlns="" xmlns:a16="http://schemas.microsoft.com/office/drawing/2014/main" id="{4CD8720E-84BE-482E-94BE-330E57210DCE}"/>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85" name="Text Box 893">
          <a:extLst>
            <a:ext uri="{FF2B5EF4-FFF2-40B4-BE49-F238E27FC236}">
              <a16:creationId xmlns="" xmlns:a16="http://schemas.microsoft.com/office/drawing/2014/main" id="{1D18176D-F699-4BD2-BE24-01E4C4F82DF5}"/>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86" name="Text Box 894">
          <a:extLst>
            <a:ext uri="{FF2B5EF4-FFF2-40B4-BE49-F238E27FC236}">
              <a16:creationId xmlns="" xmlns:a16="http://schemas.microsoft.com/office/drawing/2014/main" id="{0E39AE57-D376-4505-81C1-9B63A6DB8F8E}"/>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87" name="Text Box 895">
          <a:extLst>
            <a:ext uri="{FF2B5EF4-FFF2-40B4-BE49-F238E27FC236}">
              <a16:creationId xmlns="" xmlns:a16="http://schemas.microsoft.com/office/drawing/2014/main" id="{84594CDA-5543-4968-8FEE-0686EB52E351}"/>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88" name="Text Box 896">
          <a:extLst>
            <a:ext uri="{FF2B5EF4-FFF2-40B4-BE49-F238E27FC236}">
              <a16:creationId xmlns="" xmlns:a16="http://schemas.microsoft.com/office/drawing/2014/main" id="{0ADF186A-9981-4696-A95F-EF48DC982D33}"/>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89" name="Text Box 897">
          <a:extLst>
            <a:ext uri="{FF2B5EF4-FFF2-40B4-BE49-F238E27FC236}">
              <a16:creationId xmlns="" xmlns:a16="http://schemas.microsoft.com/office/drawing/2014/main" id="{2393C7FE-FB99-4D34-B0E3-03364FD60941}"/>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90" name="Text Box 898">
          <a:extLst>
            <a:ext uri="{FF2B5EF4-FFF2-40B4-BE49-F238E27FC236}">
              <a16:creationId xmlns="" xmlns:a16="http://schemas.microsoft.com/office/drawing/2014/main" id="{20ED8A86-FF94-481C-8D88-75E90B575379}"/>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91" name="Text Box 899">
          <a:extLst>
            <a:ext uri="{FF2B5EF4-FFF2-40B4-BE49-F238E27FC236}">
              <a16:creationId xmlns="" xmlns:a16="http://schemas.microsoft.com/office/drawing/2014/main" id="{BCA44178-9EBF-476C-8643-4D9B77D19796}"/>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92" name="Text Box 900">
          <a:extLst>
            <a:ext uri="{FF2B5EF4-FFF2-40B4-BE49-F238E27FC236}">
              <a16:creationId xmlns="" xmlns:a16="http://schemas.microsoft.com/office/drawing/2014/main" id="{584A5B1F-33E2-43C3-86FD-C5CFDCD6870E}"/>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93" name="Text Box 901">
          <a:extLst>
            <a:ext uri="{FF2B5EF4-FFF2-40B4-BE49-F238E27FC236}">
              <a16:creationId xmlns="" xmlns:a16="http://schemas.microsoft.com/office/drawing/2014/main" id="{82B49043-90D0-4B35-9B27-DCB1CEC37E66}"/>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94" name="Text Box 902">
          <a:extLst>
            <a:ext uri="{FF2B5EF4-FFF2-40B4-BE49-F238E27FC236}">
              <a16:creationId xmlns="" xmlns:a16="http://schemas.microsoft.com/office/drawing/2014/main" id="{42A5F5B0-8C57-4705-8EE5-C07CD64CD245}"/>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95" name="Text Box 903">
          <a:extLst>
            <a:ext uri="{FF2B5EF4-FFF2-40B4-BE49-F238E27FC236}">
              <a16:creationId xmlns="" xmlns:a16="http://schemas.microsoft.com/office/drawing/2014/main" id="{38E9ABDD-625F-45C9-8625-5BED8BDDB004}"/>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96" name="Text Box 904">
          <a:extLst>
            <a:ext uri="{FF2B5EF4-FFF2-40B4-BE49-F238E27FC236}">
              <a16:creationId xmlns="" xmlns:a16="http://schemas.microsoft.com/office/drawing/2014/main" id="{9A8CDEA9-5D73-494D-9498-DC990EFC8429}"/>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97" name="Text Box 905">
          <a:extLst>
            <a:ext uri="{FF2B5EF4-FFF2-40B4-BE49-F238E27FC236}">
              <a16:creationId xmlns="" xmlns:a16="http://schemas.microsoft.com/office/drawing/2014/main" id="{6EF4084B-902E-46BE-B796-D4F34BEF8E86}"/>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98" name="Text Box 906">
          <a:extLst>
            <a:ext uri="{FF2B5EF4-FFF2-40B4-BE49-F238E27FC236}">
              <a16:creationId xmlns="" xmlns:a16="http://schemas.microsoft.com/office/drawing/2014/main" id="{0186F396-A0E2-484C-837C-E6032B87A416}"/>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699" name="Text Box 907">
          <a:extLst>
            <a:ext uri="{FF2B5EF4-FFF2-40B4-BE49-F238E27FC236}">
              <a16:creationId xmlns="" xmlns:a16="http://schemas.microsoft.com/office/drawing/2014/main" id="{6BAE90F4-C9A0-4015-8123-5421E4450886}"/>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00" name="Text Box 908">
          <a:extLst>
            <a:ext uri="{FF2B5EF4-FFF2-40B4-BE49-F238E27FC236}">
              <a16:creationId xmlns="" xmlns:a16="http://schemas.microsoft.com/office/drawing/2014/main" id="{54FBCF33-65FE-4E89-AEFB-6169EF6AE7F3}"/>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01" name="Text Box 909">
          <a:extLst>
            <a:ext uri="{FF2B5EF4-FFF2-40B4-BE49-F238E27FC236}">
              <a16:creationId xmlns="" xmlns:a16="http://schemas.microsoft.com/office/drawing/2014/main" id="{31856D74-AAB8-46CF-93DB-D51B56EB27F3}"/>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02" name="Text Box 910">
          <a:extLst>
            <a:ext uri="{FF2B5EF4-FFF2-40B4-BE49-F238E27FC236}">
              <a16:creationId xmlns="" xmlns:a16="http://schemas.microsoft.com/office/drawing/2014/main" id="{FE23376E-F42A-4F5A-9B51-0751B00F747B}"/>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03" name="Text Box 911">
          <a:extLst>
            <a:ext uri="{FF2B5EF4-FFF2-40B4-BE49-F238E27FC236}">
              <a16:creationId xmlns="" xmlns:a16="http://schemas.microsoft.com/office/drawing/2014/main" id="{20DDF924-EA9C-4012-A448-2D365B2AA3A4}"/>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04" name="Text Box 912">
          <a:extLst>
            <a:ext uri="{FF2B5EF4-FFF2-40B4-BE49-F238E27FC236}">
              <a16:creationId xmlns="" xmlns:a16="http://schemas.microsoft.com/office/drawing/2014/main" id="{6FAA13C2-8ADE-44D8-92CE-69F17D422890}"/>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05" name="Text Box 913">
          <a:extLst>
            <a:ext uri="{FF2B5EF4-FFF2-40B4-BE49-F238E27FC236}">
              <a16:creationId xmlns="" xmlns:a16="http://schemas.microsoft.com/office/drawing/2014/main" id="{B6EF244D-06E7-4F1B-990A-1E9CF4A6EE71}"/>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06" name="Text Box 914">
          <a:extLst>
            <a:ext uri="{FF2B5EF4-FFF2-40B4-BE49-F238E27FC236}">
              <a16:creationId xmlns="" xmlns:a16="http://schemas.microsoft.com/office/drawing/2014/main" id="{1700E33F-1462-41C0-83EB-1600D6353A9E}"/>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07" name="Text Box 1">
          <a:extLst>
            <a:ext uri="{FF2B5EF4-FFF2-40B4-BE49-F238E27FC236}">
              <a16:creationId xmlns="" xmlns:a16="http://schemas.microsoft.com/office/drawing/2014/main" id="{B94CEC72-B1A9-4D65-8674-8AC009070E2E}"/>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08" name="Text Box 4">
          <a:extLst>
            <a:ext uri="{FF2B5EF4-FFF2-40B4-BE49-F238E27FC236}">
              <a16:creationId xmlns="" xmlns:a16="http://schemas.microsoft.com/office/drawing/2014/main" id="{213BA6F9-4FA6-4CBE-B862-48A858E13319}"/>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09" name="Text Box 5">
          <a:extLst>
            <a:ext uri="{FF2B5EF4-FFF2-40B4-BE49-F238E27FC236}">
              <a16:creationId xmlns="" xmlns:a16="http://schemas.microsoft.com/office/drawing/2014/main" id="{D861AF64-E195-4F08-8CE6-FB857BEB29BA}"/>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10" name="Text Box 6">
          <a:extLst>
            <a:ext uri="{FF2B5EF4-FFF2-40B4-BE49-F238E27FC236}">
              <a16:creationId xmlns="" xmlns:a16="http://schemas.microsoft.com/office/drawing/2014/main" id="{0A301D88-A0D1-431D-BBEE-598831A3785F}"/>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11" name="Text Box 7">
          <a:extLst>
            <a:ext uri="{FF2B5EF4-FFF2-40B4-BE49-F238E27FC236}">
              <a16:creationId xmlns="" xmlns:a16="http://schemas.microsoft.com/office/drawing/2014/main" id="{3AFAE929-B518-4DBB-8F5F-BE241376D8F3}"/>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12" name="Text Box 8">
          <a:extLst>
            <a:ext uri="{FF2B5EF4-FFF2-40B4-BE49-F238E27FC236}">
              <a16:creationId xmlns="" xmlns:a16="http://schemas.microsoft.com/office/drawing/2014/main" id="{8E0242F8-F39F-4C76-9B97-2D5E445FF60E}"/>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13" name="Text Box 9">
          <a:extLst>
            <a:ext uri="{FF2B5EF4-FFF2-40B4-BE49-F238E27FC236}">
              <a16:creationId xmlns="" xmlns:a16="http://schemas.microsoft.com/office/drawing/2014/main" id="{31EA4E59-19F9-499B-8189-694FEB54E7C8}"/>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14" name="Text Box 10">
          <a:extLst>
            <a:ext uri="{FF2B5EF4-FFF2-40B4-BE49-F238E27FC236}">
              <a16:creationId xmlns="" xmlns:a16="http://schemas.microsoft.com/office/drawing/2014/main" id="{9F90B7B8-456E-43C4-99AC-5C554F3E0E88}"/>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15" name="Text Box 11">
          <a:extLst>
            <a:ext uri="{FF2B5EF4-FFF2-40B4-BE49-F238E27FC236}">
              <a16:creationId xmlns="" xmlns:a16="http://schemas.microsoft.com/office/drawing/2014/main" id="{2A309575-DB12-4147-9D13-D978546346E7}"/>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16" name="Text Box 140">
          <a:extLst>
            <a:ext uri="{FF2B5EF4-FFF2-40B4-BE49-F238E27FC236}">
              <a16:creationId xmlns="" xmlns:a16="http://schemas.microsoft.com/office/drawing/2014/main" id="{BE375897-4D1F-4F59-A661-83201388BB5C}"/>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17" name="Text Box 141">
          <a:extLst>
            <a:ext uri="{FF2B5EF4-FFF2-40B4-BE49-F238E27FC236}">
              <a16:creationId xmlns="" xmlns:a16="http://schemas.microsoft.com/office/drawing/2014/main" id="{C43E27CB-5B2E-4764-9F4D-FABA3E5DC2E8}"/>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18" name="Text Box 142">
          <a:extLst>
            <a:ext uri="{FF2B5EF4-FFF2-40B4-BE49-F238E27FC236}">
              <a16:creationId xmlns="" xmlns:a16="http://schemas.microsoft.com/office/drawing/2014/main" id="{F3AADD29-8C7F-45ED-91A2-EC33F81A68CA}"/>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19" name="Text Box 143">
          <a:extLst>
            <a:ext uri="{FF2B5EF4-FFF2-40B4-BE49-F238E27FC236}">
              <a16:creationId xmlns="" xmlns:a16="http://schemas.microsoft.com/office/drawing/2014/main" id="{7016A8FE-C321-4808-8FEA-39CE4B03E88D}"/>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20" name="Text Box 658">
          <a:extLst>
            <a:ext uri="{FF2B5EF4-FFF2-40B4-BE49-F238E27FC236}">
              <a16:creationId xmlns="" xmlns:a16="http://schemas.microsoft.com/office/drawing/2014/main" id="{E264907B-152B-44F7-93D1-4BDFF82C922C}"/>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21" name="Text Box 659">
          <a:extLst>
            <a:ext uri="{FF2B5EF4-FFF2-40B4-BE49-F238E27FC236}">
              <a16:creationId xmlns="" xmlns:a16="http://schemas.microsoft.com/office/drawing/2014/main" id="{F338E719-4124-4767-B201-F0E90B32C79B}"/>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22" name="Text Box 660">
          <a:extLst>
            <a:ext uri="{FF2B5EF4-FFF2-40B4-BE49-F238E27FC236}">
              <a16:creationId xmlns="" xmlns:a16="http://schemas.microsoft.com/office/drawing/2014/main" id="{92E1D34F-449B-4DD3-BCFD-AE7203E4AA0C}"/>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23" name="Text Box 661">
          <a:extLst>
            <a:ext uri="{FF2B5EF4-FFF2-40B4-BE49-F238E27FC236}">
              <a16:creationId xmlns="" xmlns:a16="http://schemas.microsoft.com/office/drawing/2014/main" id="{34F6D24B-C110-4E56-A020-6DD180F795AC}"/>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24" name="Text Box 662">
          <a:extLst>
            <a:ext uri="{FF2B5EF4-FFF2-40B4-BE49-F238E27FC236}">
              <a16:creationId xmlns="" xmlns:a16="http://schemas.microsoft.com/office/drawing/2014/main" id="{FAF387F6-9D3D-440C-80C5-850EEDBBD1A6}"/>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25" name="Text Box 663">
          <a:extLst>
            <a:ext uri="{FF2B5EF4-FFF2-40B4-BE49-F238E27FC236}">
              <a16:creationId xmlns="" xmlns:a16="http://schemas.microsoft.com/office/drawing/2014/main" id="{FE07FB79-6E5A-448A-BA88-DAAF8D3D6886}"/>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26" name="Text Box 664">
          <a:extLst>
            <a:ext uri="{FF2B5EF4-FFF2-40B4-BE49-F238E27FC236}">
              <a16:creationId xmlns="" xmlns:a16="http://schemas.microsoft.com/office/drawing/2014/main" id="{C0267D74-D158-4897-A2F2-DF3944F2A708}"/>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27" name="Text Box 665">
          <a:extLst>
            <a:ext uri="{FF2B5EF4-FFF2-40B4-BE49-F238E27FC236}">
              <a16:creationId xmlns="" xmlns:a16="http://schemas.microsoft.com/office/drawing/2014/main" id="{DD1C2A49-86BB-410D-A21C-4E84E99C4701}"/>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28" name="Text Box 666">
          <a:extLst>
            <a:ext uri="{FF2B5EF4-FFF2-40B4-BE49-F238E27FC236}">
              <a16:creationId xmlns="" xmlns:a16="http://schemas.microsoft.com/office/drawing/2014/main" id="{D2C0A513-85CF-494C-9EA9-AEADFEF7EF6F}"/>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29" name="Text Box 667">
          <a:extLst>
            <a:ext uri="{FF2B5EF4-FFF2-40B4-BE49-F238E27FC236}">
              <a16:creationId xmlns="" xmlns:a16="http://schemas.microsoft.com/office/drawing/2014/main" id="{B7A5CD51-A01F-4C1C-A4F4-F518D6BFD786}"/>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30" name="Text Box 668">
          <a:extLst>
            <a:ext uri="{FF2B5EF4-FFF2-40B4-BE49-F238E27FC236}">
              <a16:creationId xmlns="" xmlns:a16="http://schemas.microsoft.com/office/drawing/2014/main" id="{D7185737-AB94-4F98-B7F2-6934AA9AC790}"/>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31" name="Text Box 669">
          <a:extLst>
            <a:ext uri="{FF2B5EF4-FFF2-40B4-BE49-F238E27FC236}">
              <a16:creationId xmlns="" xmlns:a16="http://schemas.microsoft.com/office/drawing/2014/main" id="{E7E6F6B3-CBC5-4011-A226-4652D2A83B40}"/>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32" name="Text Box 670">
          <a:extLst>
            <a:ext uri="{FF2B5EF4-FFF2-40B4-BE49-F238E27FC236}">
              <a16:creationId xmlns="" xmlns:a16="http://schemas.microsoft.com/office/drawing/2014/main" id="{C670B0EE-D0AC-40B5-AE74-E7C810AB8E84}"/>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33" name="Text Box 671">
          <a:extLst>
            <a:ext uri="{FF2B5EF4-FFF2-40B4-BE49-F238E27FC236}">
              <a16:creationId xmlns="" xmlns:a16="http://schemas.microsoft.com/office/drawing/2014/main" id="{50527535-DC12-4D76-81E7-2576DF47174F}"/>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34" name="Text Box 672">
          <a:extLst>
            <a:ext uri="{FF2B5EF4-FFF2-40B4-BE49-F238E27FC236}">
              <a16:creationId xmlns="" xmlns:a16="http://schemas.microsoft.com/office/drawing/2014/main" id="{74E9D9E2-3598-4FA7-B353-3DB4915838D2}"/>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35" name="Text Box 673">
          <a:extLst>
            <a:ext uri="{FF2B5EF4-FFF2-40B4-BE49-F238E27FC236}">
              <a16:creationId xmlns="" xmlns:a16="http://schemas.microsoft.com/office/drawing/2014/main" id="{B1359F42-3688-4569-BA82-527E98301B63}"/>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36" name="Text Box 674">
          <a:extLst>
            <a:ext uri="{FF2B5EF4-FFF2-40B4-BE49-F238E27FC236}">
              <a16:creationId xmlns="" xmlns:a16="http://schemas.microsoft.com/office/drawing/2014/main" id="{6C8BAF6E-9936-4F31-B773-25F0F482EFD1}"/>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37" name="Text Box 675">
          <a:extLst>
            <a:ext uri="{FF2B5EF4-FFF2-40B4-BE49-F238E27FC236}">
              <a16:creationId xmlns="" xmlns:a16="http://schemas.microsoft.com/office/drawing/2014/main" id="{0B8A950B-DBE1-4E67-9E34-A87A6E5C52B1}"/>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38" name="Text Box 676">
          <a:extLst>
            <a:ext uri="{FF2B5EF4-FFF2-40B4-BE49-F238E27FC236}">
              <a16:creationId xmlns="" xmlns:a16="http://schemas.microsoft.com/office/drawing/2014/main" id="{FF0FDDFE-0BC4-4957-AA9B-AAB6999459DF}"/>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39" name="Text Box 677">
          <a:extLst>
            <a:ext uri="{FF2B5EF4-FFF2-40B4-BE49-F238E27FC236}">
              <a16:creationId xmlns="" xmlns:a16="http://schemas.microsoft.com/office/drawing/2014/main" id="{AE280FA4-1DA5-4ADC-8A33-B6325233932B}"/>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40" name="Text Box 678">
          <a:extLst>
            <a:ext uri="{FF2B5EF4-FFF2-40B4-BE49-F238E27FC236}">
              <a16:creationId xmlns="" xmlns:a16="http://schemas.microsoft.com/office/drawing/2014/main" id="{A1E3F42B-3574-442A-93E5-77B44188FFC2}"/>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41" name="Text Box 679">
          <a:extLst>
            <a:ext uri="{FF2B5EF4-FFF2-40B4-BE49-F238E27FC236}">
              <a16:creationId xmlns="" xmlns:a16="http://schemas.microsoft.com/office/drawing/2014/main" id="{125EC92C-F44D-4033-8BFE-24B629EB5434}"/>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42" name="Text Box 680">
          <a:extLst>
            <a:ext uri="{FF2B5EF4-FFF2-40B4-BE49-F238E27FC236}">
              <a16:creationId xmlns="" xmlns:a16="http://schemas.microsoft.com/office/drawing/2014/main" id="{43514480-2725-45B4-8383-A1EAB454BCF6}"/>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43" name="Text Box 681">
          <a:extLst>
            <a:ext uri="{FF2B5EF4-FFF2-40B4-BE49-F238E27FC236}">
              <a16:creationId xmlns="" xmlns:a16="http://schemas.microsoft.com/office/drawing/2014/main" id="{1FB4B1A7-F140-482F-AE83-1B5ACD993490}"/>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44" name="Text Box 682">
          <a:extLst>
            <a:ext uri="{FF2B5EF4-FFF2-40B4-BE49-F238E27FC236}">
              <a16:creationId xmlns="" xmlns:a16="http://schemas.microsoft.com/office/drawing/2014/main" id="{85720B2B-B0A4-4E69-8A45-4DCC5978CDC1}"/>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45" name="Text Box 683">
          <a:extLst>
            <a:ext uri="{FF2B5EF4-FFF2-40B4-BE49-F238E27FC236}">
              <a16:creationId xmlns="" xmlns:a16="http://schemas.microsoft.com/office/drawing/2014/main" id="{913D2AA7-E8C1-427A-B2C7-041669D26266}"/>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46" name="Text Box 684">
          <a:extLst>
            <a:ext uri="{FF2B5EF4-FFF2-40B4-BE49-F238E27FC236}">
              <a16:creationId xmlns="" xmlns:a16="http://schemas.microsoft.com/office/drawing/2014/main" id="{713F835F-F992-4D6E-A71C-B15E3F1DA0F1}"/>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47" name="Text Box 685">
          <a:extLst>
            <a:ext uri="{FF2B5EF4-FFF2-40B4-BE49-F238E27FC236}">
              <a16:creationId xmlns="" xmlns:a16="http://schemas.microsoft.com/office/drawing/2014/main" id="{500201F5-FEB7-4D90-A519-F5B0443219A6}"/>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48" name="Text Box 739">
          <a:extLst>
            <a:ext uri="{FF2B5EF4-FFF2-40B4-BE49-F238E27FC236}">
              <a16:creationId xmlns="" xmlns:a16="http://schemas.microsoft.com/office/drawing/2014/main" id="{9066AED5-A935-4C7A-9AD8-9DCCA21FE9AD}"/>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49" name="Text Box 740">
          <a:extLst>
            <a:ext uri="{FF2B5EF4-FFF2-40B4-BE49-F238E27FC236}">
              <a16:creationId xmlns="" xmlns:a16="http://schemas.microsoft.com/office/drawing/2014/main" id="{FEB9676B-3C28-409E-8246-F0D109EFCEE5}"/>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50" name="Text Box 741">
          <a:extLst>
            <a:ext uri="{FF2B5EF4-FFF2-40B4-BE49-F238E27FC236}">
              <a16:creationId xmlns="" xmlns:a16="http://schemas.microsoft.com/office/drawing/2014/main" id="{BAF97BB6-5180-4E0E-8CD2-2C25EE3372CA}"/>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51" name="Text Box 742">
          <a:extLst>
            <a:ext uri="{FF2B5EF4-FFF2-40B4-BE49-F238E27FC236}">
              <a16:creationId xmlns="" xmlns:a16="http://schemas.microsoft.com/office/drawing/2014/main" id="{5E5EAAA5-B8B3-4F58-8557-D6CAA7788C25}"/>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52" name="Text Box 743">
          <a:extLst>
            <a:ext uri="{FF2B5EF4-FFF2-40B4-BE49-F238E27FC236}">
              <a16:creationId xmlns="" xmlns:a16="http://schemas.microsoft.com/office/drawing/2014/main" id="{D9E043C1-FB14-4304-9AA7-9BBDCE8A0E50}"/>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41</xdr:row>
      <xdr:rowOff>2721</xdr:rowOff>
    </xdr:to>
    <xdr:sp macro="" textlink="">
      <xdr:nvSpPr>
        <xdr:cNvPr id="753" name="Text Box 744">
          <a:extLst>
            <a:ext uri="{FF2B5EF4-FFF2-40B4-BE49-F238E27FC236}">
              <a16:creationId xmlns="" xmlns:a16="http://schemas.microsoft.com/office/drawing/2014/main" id="{8841107C-8DE1-4C70-A6D4-EB52546FD746}"/>
            </a:ext>
          </a:extLst>
        </xdr:cNvPr>
        <xdr:cNvSpPr txBox="1">
          <a:spLocks noChangeArrowheads="1"/>
        </xdr:cNvSpPr>
      </xdr:nvSpPr>
      <xdr:spPr bwMode="auto">
        <a:xfrm>
          <a:off x="5549900" y="11055350"/>
          <a:ext cx="76200" cy="199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54" name="Text Box 1">
          <a:extLst>
            <a:ext uri="{FF2B5EF4-FFF2-40B4-BE49-F238E27FC236}">
              <a16:creationId xmlns="" xmlns:a16="http://schemas.microsoft.com/office/drawing/2014/main" id="{10CE2263-8E5F-4B2A-8043-C77446A62767}"/>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55" name="Text Box 4">
          <a:extLst>
            <a:ext uri="{FF2B5EF4-FFF2-40B4-BE49-F238E27FC236}">
              <a16:creationId xmlns="" xmlns:a16="http://schemas.microsoft.com/office/drawing/2014/main" id="{E8C0EE18-2A0D-40B4-B563-05297502BEED}"/>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56" name="Text Box 5">
          <a:extLst>
            <a:ext uri="{FF2B5EF4-FFF2-40B4-BE49-F238E27FC236}">
              <a16:creationId xmlns="" xmlns:a16="http://schemas.microsoft.com/office/drawing/2014/main" id="{FF335BEB-DB23-4A48-97C0-2099C8296E5A}"/>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57" name="Text Box 6">
          <a:extLst>
            <a:ext uri="{FF2B5EF4-FFF2-40B4-BE49-F238E27FC236}">
              <a16:creationId xmlns="" xmlns:a16="http://schemas.microsoft.com/office/drawing/2014/main" id="{1E293E0C-4254-433D-A058-70C97DFE6302}"/>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58" name="Text Box 7">
          <a:extLst>
            <a:ext uri="{FF2B5EF4-FFF2-40B4-BE49-F238E27FC236}">
              <a16:creationId xmlns="" xmlns:a16="http://schemas.microsoft.com/office/drawing/2014/main" id="{FFA5F8F4-578D-492C-9A17-93426741E911}"/>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59" name="Text Box 8">
          <a:extLst>
            <a:ext uri="{FF2B5EF4-FFF2-40B4-BE49-F238E27FC236}">
              <a16:creationId xmlns="" xmlns:a16="http://schemas.microsoft.com/office/drawing/2014/main" id="{B97F440D-2649-44F1-9BBC-8F608B6E44A0}"/>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60" name="Text Box 9">
          <a:extLst>
            <a:ext uri="{FF2B5EF4-FFF2-40B4-BE49-F238E27FC236}">
              <a16:creationId xmlns="" xmlns:a16="http://schemas.microsoft.com/office/drawing/2014/main" id="{B056165D-14BF-471A-96DC-31058EB91B78}"/>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61" name="Text Box 10">
          <a:extLst>
            <a:ext uri="{FF2B5EF4-FFF2-40B4-BE49-F238E27FC236}">
              <a16:creationId xmlns="" xmlns:a16="http://schemas.microsoft.com/office/drawing/2014/main" id="{8C7F541F-1709-41C5-899D-D9A9E832CF10}"/>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62" name="Text Box 11">
          <a:extLst>
            <a:ext uri="{FF2B5EF4-FFF2-40B4-BE49-F238E27FC236}">
              <a16:creationId xmlns="" xmlns:a16="http://schemas.microsoft.com/office/drawing/2014/main" id="{262FB26D-FED3-4602-AB3E-3DCC7F3894AE}"/>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63" name="Text Box 140">
          <a:extLst>
            <a:ext uri="{FF2B5EF4-FFF2-40B4-BE49-F238E27FC236}">
              <a16:creationId xmlns="" xmlns:a16="http://schemas.microsoft.com/office/drawing/2014/main" id="{D0725B02-9A87-4DCA-A5EC-3B2BF0714B30}"/>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64" name="Text Box 141">
          <a:extLst>
            <a:ext uri="{FF2B5EF4-FFF2-40B4-BE49-F238E27FC236}">
              <a16:creationId xmlns="" xmlns:a16="http://schemas.microsoft.com/office/drawing/2014/main" id="{F303FEEA-73E1-422D-86A0-24521B414EA7}"/>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65" name="Text Box 142">
          <a:extLst>
            <a:ext uri="{FF2B5EF4-FFF2-40B4-BE49-F238E27FC236}">
              <a16:creationId xmlns="" xmlns:a16="http://schemas.microsoft.com/office/drawing/2014/main" id="{247E990C-C60C-4945-993F-665523C9C9B2}"/>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66" name="Text Box 143">
          <a:extLst>
            <a:ext uri="{FF2B5EF4-FFF2-40B4-BE49-F238E27FC236}">
              <a16:creationId xmlns="" xmlns:a16="http://schemas.microsoft.com/office/drawing/2014/main" id="{2B6BAA97-E320-4EA3-8882-4563DF4C08E1}"/>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67" name="Text Box 658">
          <a:extLst>
            <a:ext uri="{FF2B5EF4-FFF2-40B4-BE49-F238E27FC236}">
              <a16:creationId xmlns="" xmlns:a16="http://schemas.microsoft.com/office/drawing/2014/main" id="{E793901E-6202-4B5A-A8F1-8488C25A0183}"/>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68" name="Text Box 659">
          <a:extLst>
            <a:ext uri="{FF2B5EF4-FFF2-40B4-BE49-F238E27FC236}">
              <a16:creationId xmlns="" xmlns:a16="http://schemas.microsoft.com/office/drawing/2014/main" id="{44D8982C-6A09-46D2-9005-D3B23B6EB22C}"/>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69" name="Text Box 660">
          <a:extLst>
            <a:ext uri="{FF2B5EF4-FFF2-40B4-BE49-F238E27FC236}">
              <a16:creationId xmlns="" xmlns:a16="http://schemas.microsoft.com/office/drawing/2014/main" id="{0D47F995-5EB2-4074-AEB5-C2554EF22D98}"/>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70" name="Text Box 661">
          <a:extLst>
            <a:ext uri="{FF2B5EF4-FFF2-40B4-BE49-F238E27FC236}">
              <a16:creationId xmlns="" xmlns:a16="http://schemas.microsoft.com/office/drawing/2014/main" id="{21DBECDC-8DCA-42E3-9980-21495CE2337B}"/>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71" name="Text Box 662">
          <a:extLst>
            <a:ext uri="{FF2B5EF4-FFF2-40B4-BE49-F238E27FC236}">
              <a16:creationId xmlns="" xmlns:a16="http://schemas.microsoft.com/office/drawing/2014/main" id="{D857CA70-F108-4432-B348-66EF34FB06BB}"/>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72" name="Text Box 663">
          <a:extLst>
            <a:ext uri="{FF2B5EF4-FFF2-40B4-BE49-F238E27FC236}">
              <a16:creationId xmlns="" xmlns:a16="http://schemas.microsoft.com/office/drawing/2014/main" id="{A0AE1A06-4330-4B96-9387-026B88BAB9B8}"/>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73" name="Text Box 664">
          <a:extLst>
            <a:ext uri="{FF2B5EF4-FFF2-40B4-BE49-F238E27FC236}">
              <a16:creationId xmlns="" xmlns:a16="http://schemas.microsoft.com/office/drawing/2014/main" id="{87010F7C-845F-4E82-881A-A22A27C28A3D}"/>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74" name="Text Box 665">
          <a:extLst>
            <a:ext uri="{FF2B5EF4-FFF2-40B4-BE49-F238E27FC236}">
              <a16:creationId xmlns="" xmlns:a16="http://schemas.microsoft.com/office/drawing/2014/main" id="{E0004E67-82EB-4590-8FF3-DAFC8346B92A}"/>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75" name="Text Box 666">
          <a:extLst>
            <a:ext uri="{FF2B5EF4-FFF2-40B4-BE49-F238E27FC236}">
              <a16:creationId xmlns="" xmlns:a16="http://schemas.microsoft.com/office/drawing/2014/main" id="{5B1BB8FB-8A76-424E-B1DB-79D3D27A9D42}"/>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76" name="Text Box 667">
          <a:extLst>
            <a:ext uri="{FF2B5EF4-FFF2-40B4-BE49-F238E27FC236}">
              <a16:creationId xmlns="" xmlns:a16="http://schemas.microsoft.com/office/drawing/2014/main" id="{4087FFE1-C215-4FC6-A4EB-A16FA1063916}"/>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77" name="Text Box 668">
          <a:extLst>
            <a:ext uri="{FF2B5EF4-FFF2-40B4-BE49-F238E27FC236}">
              <a16:creationId xmlns="" xmlns:a16="http://schemas.microsoft.com/office/drawing/2014/main" id="{C6AD4366-75C7-4FFB-AFDA-3DF80EF31DB1}"/>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78" name="Text Box 669">
          <a:extLst>
            <a:ext uri="{FF2B5EF4-FFF2-40B4-BE49-F238E27FC236}">
              <a16:creationId xmlns="" xmlns:a16="http://schemas.microsoft.com/office/drawing/2014/main" id="{44D042D5-EE40-46B0-BB35-CA5334FC569E}"/>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79" name="Text Box 670">
          <a:extLst>
            <a:ext uri="{FF2B5EF4-FFF2-40B4-BE49-F238E27FC236}">
              <a16:creationId xmlns="" xmlns:a16="http://schemas.microsoft.com/office/drawing/2014/main" id="{D3DA33D0-05C4-4A50-A294-E2D8EF56D08A}"/>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80" name="Text Box 671">
          <a:extLst>
            <a:ext uri="{FF2B5EF4-FFF2-40B4-BE49-F238E27FC236}">
              <a16:creationId xmlns="" xmlns:a16="http://schemas.microsoft.com/office/drawing/2014/main" id="{4CCA8150-5745-4652-84C2-2F443C418290}"/>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81" name="Text Box 672">
          <a:extLst>
            <a:ext uri="{FF2B5EF4-FFF2-40B4-BE49-F238E27FC236}">
              <a16:creationId xmlns="" xmlns:a16="http://schemas.microsoft.com/office/drawing/2014/main" id="{7444DD15-66F6-4280-8CF2-33AC96A41D29}"/>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82" name="Text Box 673">
          <a:extLst>
            <a:ext uri="{FF2B5EF4-FFF2-40B4-BE49-F238E27FC236}">
              <a16:creationId xmlns="" xmlns:a16="http://schemas.microsoft.com/office/drawing/2014/main" id="{8CD4EFE4-3082-4A11-98A4-D838F07AE53E}"/>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83" name="Text Box 674">
          <a:extLst>
            <a:ext uri="{FF2B5EF4-FFF2-40B4-BE49-F238E27FC236}">
              <a16:creationId xmlns="" xmlns:a16="http://schemas.microsoft.com/office/drawing/2014/main" id="{143CC863-FF2E-46C1-91E2-A809456AAB0A}"/>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84" name="Text Box 675">
          <a:extLst>
            <a:ext uri="{FF2B5EF4-FFF2-40B4-BE49-F238E27FC236}">
              <a16:creationId xmlns="" xmlns:a16="http://schemas.microsoft.com/office/drawing/2014/main" id="{01B171B5-CB4E-475A-AD8A-1D23AFEFCA70}"/>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85" name="Text Box 676">
          <a:extLst>
            <a:ext uri="{FF2B5EF4-FFF2-40B4-BE49-F238E27FC236}">
              <a16:creationId xmlns="" xmlns:a16="http://schemas.microsoft.com/office/drawing/2014/main" id="{F40953F4-3B40-47AF-B7C0-84C59065C468}"/>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86" name="Text Box 677">
          <a:extLst>
            <a:ext uri="{FF2B5EF4-FFF2-40B4-BE49-F238E27FC236}">
              <a16:creationId xmlns="" xmlns:a16="http://schemas.microsoft.com/office/drawing/2014/main" id="{CD7609C8-FFE4-47FA-ABE2-D3C5F9C43B5F}"/>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87" name="Text Box 678">
          <a:extLst>
            <a:ext uri="{FF2B5EF4-FFF2-40B4-BE49-F238E27FC236}">
              <a16:creationId xmlns="" xmlns:a16="http://schemas.microsoft.com/office/drawing/2014/main" id="{CBFBB498-F59C-4B99-8BAA-889F4EB6CB04}"/>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88" name="Text Box 679">
          <a:extLst>
            <a:ext uri="{FF2B5EF4-FFF2-40B4-BE49-F238E27FC236}">
              <a16:creationId xmlns="" xmlns:a16="http://schemas.microsoft.com/office/drawing/2014/main" id="{C8C28A8F-FC4E-4D4B-A790-E0B3DA49CC79}"/>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89" name="Text Box 680">
          <a:extLst>
            <a:ext uri="{FF2B5EF4-FFF2-40B4-BE49-F238E27FC236}">
              <a16:creationId xmlns="" xmlns:a16="http://schemas.microsoft.com/office/drawing/2014/main" id="{74ED721A-39BF-49DC-BD0C-EC92C6FCDD70}"/>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90" name="Text Box 681">
          <a:extLst>
            <a:ext uri="{FF2B5EF4-FFF2-40B4-BE49-F238E27FC236}">
              <a16:creationId xmlns="" xmlns:a16="http://schemas.microsoft.com/office/drawing/2014/main" id="{DA16A0C5-B96C-4093-8EAF-F0CC30341E9C}"/>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91" name="Text Box 682">
          <a:extLst>
            <a:ext uri="{FF2B5EF4-FFF2-40B4-BE49-F238E27FC236}">
              <a16:creationId xmlns="" xmlns:a16="http://schemas.microsoft.com/office/drawing/2014/main" id="{AADBFB2B-BE4F-4CC9-A462-69122407811D}"/>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92" name="Text Box 683">
          <a:extLst>
            <a:ext uri="{FF2B5EF4-FFF2-40B4-BE49-F238E27FC236}">
              <a16:creationId xmlns="" xmlns:a16="http://schemas.microsoft.com/office/drawing/2014/main" id="{D735E278-6FA1-4BB4-A4F6-FBA0E83B845A}"/>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93" name="Text Box 684">
          <a:extLst>
            <a:ext uri="{FF2B5EF4-FFF2-40B4-BE49-F238E27FC236}">
              <a16:creationId xmlns="" xmlns:a16="http://schemas.microsoft.com/office/drawing/2014/main" id="{06A55457-AC37-4605-BA41-C651F9FD569C}"/>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94" name="Text Box 685">
          <a:extLst>
            <a:ext uri="{FF2B5EF4-FFF2-40B4-BE49-F238E27FC236}">
              <a16:creationId xmlns="" xmlns:a16="http://schemas.microsoft.com/office/drawing/2014/main" id="{701C754A-E5F9-452B-BAE8-42B58AA523CA}"/>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95" name="Text Box 739">
          <a:extLst>
            <a:ext uri="{FF2B5EF4-FFF2-40B4-BE49-F238E27FC236}">
              <a16:creationId xmlns="" xmlns:a16="http://schemas.microsoft.com/office/drawing/2014/main" id="{989A1EBE-93EB-4BFD-A37A-4353B4E75A44}"/>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96" name="Text Box 740">
          <a:extLst>
            <a:ext uri="{FF2B5EF4-FFF2-40B4-BE49-F238E27FC236}">
              <a16:creationId xmlns="" xmlns:a16="http://schemas.microsoft.com/office/drawing/2014/main" id="{1E15EBA1-C009-4F35-A2A2-745FB3B87813}"/>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97" name="Text Box 741">
          <a:extLst>
            <a:ext uri="{FF2B5EF4-FFF2-40B4-BE49-F238E27FC236}">
              <a16:creationId xmlns="" xmlns:a16="http://schemas.microsoft.com/office/drawing/2014/main" id="{DF3E3909-E7F5-4196-B803-02BA8ABFE509}"/>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98" name="Text Box 742">
          <a:extLst>
            <a:ext uri="{FF2B5EF4-FFF2-40B4-BE49-F238E27FC236}">
              <a16:creationId xmlns="" xmlns:a16="http://schemas.microsoft.com/office/drawing/2014/main" id="{FAA3D969-6D17-4795-B2A4-7F41480EDF06}"/>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799" name="Text Box 743">
          <a:extLst>
            <a:ext uri="{FF2B5EF4-FFF2-40B4-BE49-F238E27FC236}">
              <a16:creationId xmlns="" xmlns:a16="http://schemas.microsoft.com/office/drawing/2014/main" id="{B0AC9A00-EB8B-4B73-9719-A94B2C52D438}"/>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800" name="Text Box 744">
          <a:extLst>
            <a:ext uri="{FF2B5EF4-FFF2-40B4-BE49-F238E27FC236}">
              <a16:creationId xmlns="" xmlns:a16="http://schemas.microsoft.com/office/drawing/2014/main" id="{EE830166-013C-4D44-9E2F-7A5A700E4D26}"/>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01" name="Text Box 686">
          <a:extLst>
            <a:ext uri="{FF2B5EF4-FFF2-40B4-BE49-F238E27FC236}">
              <a16:creationId xmlns="" xmlns:a16="http://schemas.microsoft.com/office/drawing/2014/main" id="{4D3DEFDA-C481-45EB-B95C-D830051D9115}"/>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02" name="Text Box 687">
          <a:extLst>
            <a:ext uri="{FF2B5EF4-FFF2-40B4-BE49-F238E27FC236}">
              <a16:creationId xmlns="" xmlns:a16="http://schemas.microsoft.com/office/drawing/2014/main" id="{6DD79696-A7FF-4B52-9161-870394448E59}"/>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03" name="Text Box 688">
          <a:extLst>
            <a:ext uri="{FF2B5EF4-FFF2-40B4-BE49-F238E27FC236}">
              <a16:creationId xmlns="" xmlns:a16="http://schemas.microsoft.com/office/drawing/2014/main" id="{02071C47-4612-4196-9B5D-AC621E27895B}"/>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04" name="Text Box 689">
          <a:extLst>
            <a:ext uri="{FF2B5EF4-FFF2-40B4-BE49-F238E27FC236}">
              <a16:creationId xmlns="" xmlns:a16="http://schemas.microsoft.com/office/drawing/2014/main" id="{28EF00D8-3449-44B7-B9FE-34C2362EBE28}"/>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05" name="Text Box 690">
          <a:extLst>
            <a:ext uri="{FF2B5EF4-FFF2-40B4-BE49-F238E27FC236}">
              <a16:creationId xmlns="" xmlns:a16="http://schemas.microsoft.com/office/drawing/2014/main" id="{7B0C8A7C-90F6-4D49-B726-9604DC87B1B0}"/>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06" name="Text Box 691">
          <a:extLst>
            <a:ext uri="{FF2B5EF4-FFF2-40B4-BE49-F238E27FC236}">
              <a16:creationId xmlns="" xmlns:a16="http://schemas.microsoft.com/office/drawing/2014/main" id="{2B65AEEE-D1D7-41D4-A624-961CAA546D9F}"/>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07" name="Text Box 692">
          <a:extLst>
            <a:ext uri="{FF2B5EF4-FFF2-40B4-BE49-F238E27FC236}">
              <a16:creationId xmlns="" xmlns:a16="http://schemas.microsoft.com/office/drawing/2014/main" id="{1C037E1B-F5EB-4A65-8D89-E8A2B3D4EB39}"/>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08" name="Text Box 693">
          <a:extLst>
            <a:ext uri="{FF2B5EF4-FFF2-40B4-BE49-F238E27FC236}">
              <a16:creationId xmlns="" xmlns:a16="http://schemas.microsoft.com/office/drawing/2014/main" id="{A22A0872-4C3E-4FF2-B28A-75B936296B30}"/>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09" name="Text Box 694">
          <a:extLst>
            <a:ext uri="{FF2B5EF4-FFF2-40B4-BE49-F238E27FC236}">
              <a16:creationId xmlns="" xmlns:a16="http://schemas.microsoft.com/office/drawing/2014/main" id="{6787B907-2FDD-4445-88B6-F1DF72B08913}"/>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10" name="Text Box 695">
          <a:extLst>
            <a:ext uri="{FF2B5EF4-FFF2-40B4-BE49-F238E27FC236}">
              <a16:creationId xmlns="" xmlns:a16="http://schemas.microsoft.com/office/drawing/2014/main" id="{F054F5F6-A3C4-49CD-AC41-8ED808F41A42}"/>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11" name="Text Box 696">
          <a:extLst>
            <a:ext uri="{FF2B5EF4-FFF2-40B4-BE49-F238E27FC236}">
              <a16:creationId xmlns="" xmlns:a16="http://schemas.microsoft.com/office/drawing/2014/main" id="{D5D44E15-E442-4955-AAAB-66B8EB5BC455}"/>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12" name="Text Box 697">
          <a:extLst>
            <a:ext uri="{FF2B5EF4-FFF2-40B4-BE49-F238E27FC236}">
              <a16:creationId xmlns="" xmlns:a16="http://schemas.microsoft.com/office/drawing/2014/main" id="{86496819-E936-4564-A659-7496E9FBC628}"/>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13" name="Text Box 698">
          <a:extLst>
            <a:ext uri="{FF2B5EF4-FFF2-40B4-BE49-F238E27FC236}">
              <a16:creationId xmlns="" xmlns:a16="http://schemas.microsoft.com/office/drawing/2014/main" id="{6FA0BEC5-8244-42DA-8098-F0906F51D45E}"/>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14" name="Text Box 699">
          <a:extLst>
            <a:ext uri="{FF2B5EF4-FFF2-40B4-BE49-F238E27FC236}">
              <a16:creationId xmlns="" xmlns:a16="http://schemas.microsoft.com/office/drawing/2014/main" id="{D5FF8999-C7F5-4AE8-B7AA-ED451454BE8B}"/>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15" name="Text Box 700">
          <a:extLst>
            <a:ext uri="{FF2B5EF4-FFF2-40B4-BE49-F238E27FC236}">
              <a16:creationId xmlns="" xmlns:a16="http://schemas.microsoft.com/office/drawing/2014/main" id="{65C0B8E3-2D39-42EC-810F-9B83AA69C521}"/>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16" name="Text Box 701">
          <a:extLst>
            <a:ext uri="{FF2B5EF4-FFF2-40B4-BE49-F238E27FC236}">
              <a16:creationId xmlns="" xmlns:a16="http://schemas.microsoft.com/office/drawing/2014/main" id="{92C0490A-6C28-4038-910B-7F0F11571B5A}"/>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17" name="Text Box 702">
          <a:extLst>
            <a:ext uri="{FF2B5EF4-FFF2-40B4-BE49-F238E27FC236}">
              <a16:creationId xmlns="" xmlns:a16="http://schemas.microsoft.com/office/drawing/2014/main" id="{3E3F5C03-4CA7-47A6-96CD-D644AB358D91}"/>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18" name="Text Box 703">
          <a:extLst>
            <a:ext uri="{FF2B5EF4-FFF2-40B4-BE49-F238E27FC236}">
              <a16:creationId xmlns="" xmlns:a16="http://schemas.microsoft.com/office/drawing/2014/main" id="{DCF62785-1B3A-4131-BA4A-D32CF8EA8B92}"/>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19" name="Text Box 704">
          <a:extLst>
            <a:ext uri="{FF2B5EF4-FFF2-40B4-BE49-F238E27FC236}">
              <a16:creationId xmlns="" xmlns:a16="http://schemas.microsoft.com/office/drawing/2014/main" id="{73510E34-7943-4B6A-B362-D4A1FE36BE1A}"/>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20" name="Text Box 705">
          <a:extLst>
            <a:ext uri="{FF2B5EF4-FFF2-40B4-BE49-F238E27FC236}">
              <a16:creationId xmlns="" xmlns:a16="http://schemas.microsoft.com/office/drawing/2014/main" id="{0C7D9E8E-56BE-42DA-BC46-D2B779CB5170}"/>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21" name="Text Box 706">
          <a:extLst>
            <a:ext uri="{FF2B5EF4-FFF2-40B4-BE49-F238E27FC236}">
              <a16:creationId xmlns="" xmlns:a16="http://schemas.microsoft.com/office/drawing/2014/main" id="{F64A08AB-ECF4-4E53-B0E7-51ECDCD30959}"/>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22" name="Text Box 707">
          <a:extLst>
            <a:ext uri="{FF2B5EF4-FFF2-40B4-BE49-F238E27FC236}">
              <a16:creationId xmlns="" xmlns:a16="http://schemas.microsoft.com/office/drawing/2014/main" id="{95AA5938-46D1-41B8-8048-19454A0DE954}"/>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23" name="Text Box 708">
          <a:extLst>
            <a:ext uri="{FF2B5EF4-FFF2-40B4-BE49-F238E27FC236}">
              <a16:creationId xmlns="" xmlns:a16="http://schemas.microsoft.com/office/drawing/2014/main" id="{849D59ED-C9AF-415B-A2D7-BB99F28F95CC}"/>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24" name="Text Box 709">
          <a:extLst>
            <a:ext uri="{FF2B5EF4-FFF2-40B4-BE49-F238E27FC236}">
              <a16:creationId xmlns="" xmlns:a16="http://schemas.microsoft.com/office/drawing/2014/main" id="{6DC2F0D1-8AFC-4C43-AD9F-63DFF7D662F2}"/>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25" name="Text Box 710">
          <a:extLst>
            <a:ext uri="{FF2B5EF4-FFF2-40B4-BE49-F238E27FC236}">
              <a16:creationId xmlns="" xmlns:a16="http://schemas.microsoft.com/office/drawing/2014/main" id="{EB51AEFE-4B7D-4410-BAFA-BD7FC9A77670}"/>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26" name="Text Box 711">
          <a:extLst>
            <a:ext uri="{FF2B5EF4-FFF2-40B4-BE49-F238E27FC236}">
              <a16:creationId xmlns="" xmlns:a16="http://schemas.microsoft.com/office/drawing/2014/main" id="{7AB321A7-8B2A-41C2-805B-8425C3B3AB9D}"/>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27" name="Text Box 712">
          <a:extLst>
            <a:ext uri="{FF2B5EF4-FFF2-40B4-BE49-F238E27FC236}">
              <a16:creationId xmlns="" xmlns:a16="http://schemas.microsoft.com/office/drawing/2014/main" id="{06E87877-037E-4C4A-B1DB-4D806D636BDA}"/>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28" name="Text Box 713">
          <a:extLst>
            <a:ext uri="{FF2B5EF4-FFF2-40B4-BE49-F238E27FC236}">
              <a16:creationId xmlns="" xmlns:a16="http://schemas.microsoft.com/office/drawing/2014/main" id="{B58AB7AD-52A2-41F5-982F-77F64D9F3EB1}"/>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29" name="Text Box 714">
          <a:extLst>
            <a:ext uri="{FF2B5EF4-FFF2-40B4-BE49-F238E27FC236}">
              <a16:creationId xmlns="" xmlns:a16="http://schemas.microsoft.com/office/drawing/2014/main" id="{9B72DE0B-BA1D-48F6-8ECD-652C42411B5F}"/>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30" name="Text Box 715">
          <a:extLst>
            <a:ext uri="{FF2B5EF4-FFF2-40B4-BE49-F238E27FC236}">
              <a16:creationId xmlns="" xmlns:a16="http://schemas.microsoft.com/office/drawing/2014/main" id="{58127B50-EE21-42B3-8CE3-A838295C452A}"/>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31" name="Text Box 716">
          <a:extLst>
            <a:ext uri="{FF2B5EF4-FFF2-40B4-BE49-F238E27FC236}">
              <a16:creationId xmlns="" xmlns:a16="http://schemas.microsoft.com/office/drawing/2014/main" id="{514F91DE-79CF-4EFA-9542-84F231E958F0}"/>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32" name="Text Box 717">
          <a:extLst>
            <a:ext uri="{FF2B5EF4-FFF2-40B4-BE49-F238E27FC236}">
              <a16:creationId xmlns="" xmlns:a16="http://schemas.microsoft.com/office/drawing/2014/main" id="{D07ECB62-7AC5-49F5-B37B-8A57454E4510}"/>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33" name="Text Box 718">
          <a:extLst>
            <a:ext uri="{FF2B5EF4-FFF2-40B4-BE49-F238E27FC236}">
              <a16:creationId xmlns="" xmlns:a16="http://schemas.microsoft.com/office/drawing/2014/main" id="{E7A8688F-01E4-41ED-96EE-CAD250B34A0D}"/>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34" name="Text Box 719">
          <a:extLst>
            <a:ext uri="{FF2B5EF4-FFF2-40B4-BE49-F238E27FC236}">
              <a16:creationId xmlns="" xmlns:a16="http://schemas.microsoft.com/office/drawing/2014/main" id="{2DC7BC9B-4908-4ADB-9FD2-D5BD6576A5A8}"/>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35" name="Text Box 720">
          <a:extLst>
            <a:ext uri="{FF2B5EF4-FFF2-40B4-BE49-F238E27FC236}">
              <a16:creationId xmlns="" xmlns:a16="http://schemas.microsoft.com/office/drawing/2014/main" id="{F22433F2-C379-4BF3-984B-81150895C16F}"/>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36" name="Text Box 721">
          <a:extLst>
            <a:ext uri="{FF2B5EF4-FFF2-40B4-BE49-F238E27FC236}">
              <a16:creationId xmlns="" xmlns:a16="http://schemas.microsoft.com/office/drawing/2014/main" id="{018B7829-1614-4472-AE76-375951C11245}"/>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37" name="Text Box 722">
          <a:extLst>
            <a:ext uri="{FF2B5EF4-FFF2-40B4-BE49-F238E27FC236}">
              <a16:creationId xmlns="" xmlns:a16="http://schemas.microsoft.com/office/drawing/2014/main" id="{4D54C8C1-174F-40D9-8185-0EDABD3C6DD6}"/>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38" name="Text Box 723">
          <a:extLst>
            <a:ext uri="{FF2B5EF4-FFF2-40B4-BE49-F238E27FC236}">
              <a16:creationId xmlns="" xmlns:a16="http://schemas.microsoft.com/office/drawing/2014/main" id="{A7F003A6-543B-402C-9D25-97FD3A0A4024}"/>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39" name="Text Box 724">
          <a:extLst>
            <a:ext uri="{FF2B5EF4-FFF2-40B4-BE49-F238E27FC236}">
              <a16:creationId xmlns="" xmlns:a16="http://schemas.microsoft.com/office/drawing/2014/main" id="{7B9A5A42-4BC3-41C1-A15B-86B38158DCE1}"/>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40" name="Text Box 725">
          <a:extLst>
            <a:ext uri="{FF2B5EF4-FFF2-40B4-BE49-F238E27FC236}">
              <a16:creationId xmlns="" xmlns:a16="http://schemas.microsoft.com/office/drawing/2014/main" id="{0EA83AFB-5CCA-47C2-969B-3A1BA03F1ED0}"/>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41" name="Text Box 726">
          <a:extLst>
            <a:ext uri="{FF2B5EF4-FFF2-40B4-BE49-F238E27FC236}">
              <a16:creationId xmlns="" xmlns:a16="http://schemas.microsoft.com/office/drawing/2014/main" id="{714D20CE-7A0B-473C-A3B4-0C0132CE29DE}"/>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42" name="Text Box 727">
          <a:extLst>
            <a:ext uri="{FF2B5EF4-FFF2-40B4-BE49-F238E27FC236}">
              <a16:creationId xmlns="" xmlns:a16="http://schemas.microsoft.com/office/drawing/2014/main" id="{B1BAEC2B-15C5-4919-8767-DAD423F22BF4}"/>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43" name="Text Box 728">
          <a:extLst>
            <a:ext uri="{FF2B5EF4-FFF2-40B4-BE49-F238E27FC236}">
              <a16:creationId xmlns="" xmlns:a16="http://schemas.microsoft.com/office/drawing/2014/main" id="{97099422-06E5-49FA-9A47-C17D1FD7E085}"/>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44" name="Text Box 729">
          <a:extLst>
            <a:ext uri="{FF2B5EF4-FFF2-40B4-BE49-F238E27FC236}">
              <a16:creationId xmlns="" xmlns:a16="http://schemas.microsoft.com/office/drawing/2014/main" id="{FD473521-13F0-4C14-BA07-91654BFC51F6}"/>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45" name="Text Box 730">
          <a:extLst>
            <a:ext uri="{FF2B5EF4-FFF2-40B4-BE49-F238E27FC236}">
              <a16:creationId xmlns="" xmlns:a16="http://schemas.microsoft.com/office/drawing/2014/main" id="{B39407AD-0B57-4F0A-B040-FBACCF7BD5D0}"/>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46" name="Text Box 731">
          <a:extLst>
            <a:ext uri="{FF2B5EF4-FFF2-40B4-BE49-F238E27FC236}">
              <a16:creationId xmlns="" xmlns:a16="http://schemas.microsoft.com/office/drawing/2014/main" id="{9F8D9210-2D0F-482E-A7D5-3EBA8475F9C1}"/>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47" name="Text Box 732">
          <a:extLst>
            <a:ext uri="{FF2B5EF4-FFF2-40B4-BE49-F238E27FC236}">
              <a16:creationId xmlns="" xmlns:a16="http://schemas.microsoft.com/office/drawing/2014/main" id="{68248300-03BE-401C-8210-1FB028045813}"/>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48" name="Text Box 733">
          <a:extLst>
            <a:ext uri="{FF2B5EF4-FFF2-40B4-BE49-F238E27FC236}">
              <a16:creationId xmlns="" xmlns:a16="http://schemas.microsoft.com/office/drawing/2014/main" id="{17038449-35C3-49A1-AB5A-A55F8866E6FD}"/>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49" name="Text Box 734">
          <a:extLst>
            <a:ext uri="{FF2B5EF4-FFF2-40B4-BE49-F238E27FC236}">
              <a16:creationId xmlns="" xmlns:a16="http://schemas.microsoft.com/office/drawing/2014/main" id="{BD615DA9-2BBB-4781-8EC2-4F06CB340A10}"/>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50" name="Text Box 735">
          <a:extLst>
            <a:ext uri="{FF2B5EF4-FFF2-40B4-BE49-F238E27FC236}">
              <a16:creationId xmlns="" xmlns:a16="http://schemas.microsoft.com/office/drawing/2014/main" id="{51E1729C-2AB6-42AD-A044-989ED542AB6D}"/>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51" name="Text Box 736">
          <a:extLst>
            <a:ext uri="{FF2B5EF4-FFF2-40B4-BE49-F238E27FC236}">
              <a16:creationId xmlns="" xmlns:a16="http://schemas.microsoft.com/office/drawing/2014/main" id="{C4AABACB-50E2-4DB5-8C00-60EDDD740171}"/>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52" name="Text Box 737">
          <a:extLst>
            <a:ext uri="{FF2B5EF4-FFF2-40B4-BE49-F238E27FC236}">
              <a16:creationId xmlns="" xmlns:a16="http://schemas.microsoft.com/office/drawing/2014/main" id="{45CFA115-F72C-427B-9A56-53777698AC2A}"/>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53" name="Text Box 738">
          <a:extLst>
            <a:ext uri="{FF2B5EF4-FFF2-40B4-BE49-F238E27FC236}">
              <a16:creationId xmlns="" xmlns:a16="http://schemas.microsoft.com/office/drawing/2014/main" id="{93A00EC6-A086-41A9-8BC5-198B0A70BEAA}"/>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54" name="Text Box 874">
          <a:extLst>
            <a:ext uri="{FF2B5EF4-FFF2-40B4-BE49-F238E27FC236}">
              <a16:creationId xmlns="" xmlns:a16="http://schemas.microsoft.com/office/drawing/2014/main" id="{E427E32D-D6AF-49C7-86A5-C92D2AF8493D}"/>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55" name="Text Box 875">
          <a:extLst>
            <a:ext uri="{FF2B5EF4-FFF2-40B4-BE49-F238E27FC236}">
              <a16:creationId xmlns="" xmlns:a16="http://schemas.microsoft.com/office/drawing/2014/main" id="{10B8D82B-E306-44BE-83FC-1B0600236230}"/>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56" name="Text Box 876">
          <a:extLst>
            <a:ext uri="{FF2B5EF4-FFF2-40B4-BE49-F238E27FC236}">
              <a16:creationId xmlns="" xmlns:a16="http://schemas.microsoft.com/office/drawing/2014/main" id="{51C47290-BF56-4BD0-A100-EAF45644EE00}"/>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57" name="Text Box 877">
          <a:extLst>
            <a:ext uri="{FF2B5EF4-FFF2-40B4-BE49-F238E27FC236}">
              <a16:creationId xmlns="" xmlns:a16="http://schemas.microsoft.com/office/drawing/2014/main" id="{72F2CAF0-FBCE-4390-8833-9559B609CD53}"/>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58" name="Text Box 878">
          <a:extLst>
            <a:ext uri="{FF2B5EF4-FFF2-40B4-BE49-F238E27FC236}">
              <a16:creationId xmlns="" xmlns:a16="http://schemas.microsoft.com/office/drawing/2014/main" id="{93621AFD-E1B5-44EF-9B0F-AF4E4F10CD9B}"/>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59" name="Text Box 879">
          <a:extLst>
            <a:ext uri="{FF2B5EF4-FFF2-40B4-BE49-F238E27FC236}">
              <a16:creationId xmlns="" xmlns:a16="http://schemas.microsoft.com/office/drawing/2014/main" id="{E6BE4216-93F0-47E6-BA9B-3280C2601870}"/>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60" name="Text Box 880">
          <a:extLst>
            <a:ext uri="{FF2B5EF4-FFF2-40B4-BE49-F238E27FC236}">
              <a16:creationId xmlns="" xmlns:a16="http://schemas.microsoft.com/office/drawing/2014/main" id="{C3644831-3F34-4B58-8737-3411C36A9979}"/>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61" name="Text Box 881">
          <a:extLst>
            <a:ext uri="{FF2B5EF4-FFF2-40B4-BE49-F238E27FC236}">
              <a16:creationId xmlns="" xmlns:a16="http://schemas.microsoft.com/office/drawing/2014/main" id="{5AEA6513-3FEB-47BB-BE2B-E56ACDA90F6E}"/>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62" name="Text Box 882">
          <a:extLst>
            <a:ext uri="{FF2B5EF4-FFF2-40B4-BE49-F238E27FC236}">
              <a16:creationId xmlns="" xmlns:a16="http://schemas.microsoft.com/office/drawing/2014/main" id="{0C122B5F-B2C4-46DA-AE9B-3AB780CFC84C}"/>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63" name="Text Box 883">
          <a:extLst>
            <a:ext uri="{FF2B5EF4-FFF2-40B4-BE49-F238E27FC236}">
              <a16:creationId xmlns="" xmlns:a16="http://schemas.microsoft.com/office/drawing/2014/main" id="{C2793C26-1670-424E-A693-BE458C20B94D}"/>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64" name="Text Box 884">
          <a:extLst>
            <a:ext uri="{FF2B5EF4-FFF2-40B4-BE49-F238E27FC236}">
              <a16:creationId xmlns="" xmlns:a16="http://schemas.microsoft.com/office/drawing/2014/main" id="{93EAD8AF-970B-4ECA-AEA0-0C5B5D8C3E4A}"/>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65" name="Text Box 885">
          <a:extLst>
            <a:ext uri="{FF2B5EF4-FFF2-40B4-BE49-F238E27FC236}">
              <a16:creationId xmlns="" xmlns:a16="http://schemas.microsoft.com/office/drawing/2014/main" id="{F8C13142-EA2A-4CB2-91F0-D98BD7B1D600}"/>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66" name="Text Box 886">
          <a:extLst>
            <a:ext uri="{FF2B5EF4-FFF2-40B4-BE49-F238E27FC236}">
              <a16:creationId xmlns="" xmlns:a16="http://schemas.microsoft.com/office/drawing/2014/main" id="{C6DB00F2-8B11-494F-965A-9302EEE40AC0}"/>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67" name="Text Box 887">
          <a:extLst>
            <a:ext uri="{FF2B5EF4-FFF2-40B4-BE49-F238E27FC236}">
              <a16:creationId xmlns="" xmlns:a16="http://schemas.microsoft.com/office/drawing/2014/main" id="{E1C9475F-47AC-43B2-BB5A-0542D35B01DC}"/>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68" name="Text Box 888">
          <a:extLst>
            <a:ext uri="{FF2B5EF4-FFF2-40B4-BE49-F238E27FC236}">
              <a16:creationId xmlns="" xmlns:a16="http://schemas.microsoft.com/office/drawing/2014/main" id="{75E613BA-3F86-4677-A062-A3933DA02BCF}"/>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69" name="Text Box 889">
          <a:extLst>
            <a:ext uri="{FF2B5EF4-FFF2-40B4-BE49-F238E27FC236}">
              <a16:creationId xmlns="" xmlns:a16="http://schemas.microsoft.com/office/drawing/2014/main" id="{2573CC5D-40D6-456F-A899-8A82029CC515}"/>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70" name="Text Box 890">
          <a:extLst>
            <a:ext uri="{FF2B5EF4-FFF2-40B4-BE49-F238E27FC236}">
              <a16:creationId xmlns="" xmlns:a16="http://schemas.microsoft.com/office/drawing/2014/main" id="{0797ACD9-BD97-44FF-B844-58CAA53152EE}"/>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71" name="Text Box 891">
          <a:extLst>
            <a:ext uri="{FF2B5EF4-FFF2-40B4-BE49-F238E27FC236}">
              <a16:creationId xmlns="" xmlns:a16="http://schemas.microsoft.com/office/drawing/2014/main" id="{A3E6A91D-5187-4F5E-B67E-E99E3E7E243E}"/>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72" name="Text Box 892">
          <a:extLst>
            <a:ext uri="{FF2B5EF4-FFF2-40B4-BE49-F238E27FC236}">
              <a16:creationId xmlns="" xmlns:a16="http://schemas.microsoft.com/office/drawing/2014/main" id="{1DEA9A46-1E7A-4D9D-A3D2-E7B621342390}"/>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73" name="Text Box 893">
          <a:extLst>
            <a:ext uri="{FF2B5EF4-FFF2-40B4-BE49-F238E27FC236}">
              <a16:creationId xmlns="" xmlns:a16="http://schemas.microsoft.com/office/drawing/2014/main" id="{99808C0C-EA21-44D8-8830-A7A3BE8F290C}"/>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74" name="Text Box 894">
          <a:extLst>
            <a:ext uri="{FF2B5EF4-FFF2-40B4-BE49-F238E27FC236}">
              <a16:creationId xmlns="" xmlns:a16="http://schemas.microsoft.com/office/drawing/2014/main" id="{1AAE7E10-959C-4264-9C97-F5D1111029F0}"/>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75" name="Text Box 895">
          <a:extLst>
            <a:ext uri="{FF2B5EF4-FFF2-40B4-BE49-F238E27FC236}">
              <a16:creationId xmlns="" xmlns:a16="http://schemas.microsoft.com/office/drawing/2014/main" id="{27AE5117-DAA0-4F0C-9617-030A49C26DA6}"/>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76" name="Text Box 896">
          <a:extLst>
            <a:ext uri="{FF2B5EF4-FFF2-40B4-BE49-F238E27FC236}">
              <a16:creationId xmlns="" xmlns:a16="http://schemas.microsoft.com/office/drawing/2014/main" id="{D2CDF837-193C-4598-907D-447E9D41BEC0}"/>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77" name="Text Box 897">
          <a:extLst>
            <a:ext uri="{FF2B5EF4-FFF2-40B4-BE49-F238E27FC236}">
              <a16:creationId xmlns="" xmlns:a16="http://schemas.microsoft.com/office/drawing/2014/main" id="{A0B1DB9E-5DF0-4228-AFD1-C92398ECD904}"/>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78" name="Text Box 898">
          <a:extLst>
            <a:ext uri="{FF2B5EF4-FFF2-40B4-BE49-F238E27FC236}">
              <a16:creationId xmlns="" xmlns:a16="http://schemas.microsoft.com/office/drawing/2014/main" id="{9AE037CD-3A18-4740-81F5-4FB0B67A6FD3}"/>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79" name="Text Box 899">
          <a:extLst>
            <a:ext uri="{FF2B5EF4-FFF2-40B4-BE49-F238E27FC236}">
              <a16:creationId xmlns="" xmlns:a16="http://schemas.microsoft.com/office/drawing/2014/main" id="{454A5DF3-78CB-42DE-9A7C-6C321F7FE719}"/>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80" name="Text Box 900">
          <a:extLst>
            <a:ext uri="{FF2B5EF4-FFF2-40B4-BE49-F238E27FC236}">
              <a16:creationId xmlns="" xmlns:a16="http://schemas.microsoft.com/office/drawing/2014/main" id="{4FEBA218-7EB7-42DE-9385-5EF71503A24C}"/>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81" name="Text Box 901">
          <a:extLst>
            <a:ext uri="{FF2B5EF4-FFF2-40B4-BE49-F238E27FC236}">
              <a16:creationId xmlns="" xmlns:a16="http://schemas.microsoft.com/office/drawing/2014/main" id="{A80717AE-9860-408D-BAB4-99D4620B1854}"/>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82" name="Text Box 902">
          <a:extLst>
            <a:ext uri="{FF2B5EF4-FFF2-40B4-BE49-F238E27FC236}">
              <a16:creationId xmlns="" xmlns:a16="http://schemas.microsoft.com/office/drawing/2014/main" id="{D95A6CDD-4532-47A4-A260-A972C533CC91}"/>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83" name="Text Box 903">
          <a:extLst>
            <a:ext uri="{FF2B5EF4-FFF2-40B4-BE49-F238E27FC236}">
              <a16:creationId xmlns="" xmlns:a16="http://schemas.microsoft.com/office/drawing/2014/main" id="{DEE4051E-1E4B-4043-9290-1E5F2546590E}"/>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84" name="Text Box 904">
          <a:extLst>
            <a:ext uri="{FF2B5EF4-FFF2-40B4-BE49-F238E27FC236}">
              <a16:creationId xmlns="" xmlns:a16="http://schemas.microsoft.com/office/drawing/2014/main" id="{DC7CC445-BA8E-47D2-A653-845A19ECF504}"/>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85" name="Text Box 905">
          <a:extLst>
            <a:ext uri="{FF2B5EF4-FFF2-40B4-BE49-F238E27FC236}">
              <a16:creationId xmlns="" xmlns:a16="http://schemas.microsoft.com/office/drawing/2014/main" id="{57E3D6AB-2FC1-4CD8-9588-8D5F19F69337}"/>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86" name="Text Box 906">
          <a:extLst>
            <a:ext uri="{FF2B5EF4-FFF2-40B4-BE49-F238E27FC236}">
              <a16:creationId xmlns="" xmlns:a16="http://schemas.microsoft.com/office/drawing/2014/main" id="{E2C476BF-2CC8-413F-8AE2-B0B9617DACC6}"/>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87" name="Text Box 907">
          <a:extLst>
            <a:ext uri="{FF2B5EF4-FFF2-40B4-BE49-F238E27FC236}">
              <a16:creationId xmlns="" xmlns:a16="http://schemas.microsoft.com/office/drawing/2014/main" id="{F2E465F7-6C61-4BBA-9503-69FC74BA4CD0}"/>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88" name="Text Box 908">
          <a:extLst>
            <a:ext uri="{FF2B5EF4-FFF2-40B4-BE49-F238E27FC236}">
              <a16:creationId xmlns="" xmlns:a16="http://schemas.microsoft.com/office/drawing/2014/main" id="{48A108E4-DAD5-489F-874A-0B3BE3C4380B}"/>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89" name="Text Box 909">
          <a:extLst>
            <a:ext uri="{FF2B5EF4-FFF2-40B4-BE49-F238E27FC236}">
              <a16:creationId xmlns="" xmlns:a16="http://schemas.microsoft.com/office/drawing/2014/main" id="{9494C511-B32B-4692-83EB-B849BA756ABF}"/>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90" name="Text Box 910">
          <a:extLst>
            <a:ext uri="{FF2B5EF4-FFF2-40B4-BE49-F238E27FC236}">
              <a16:creationId xmlns="" xmlns:a16="http://schemas.microsoft.com/office/drawing/2014/main" id="{E0415E87-2545-4018-851B-2DDD40ECC5AD}"/>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91" name="Text Box 911">
          <a:extLst>
            <a:ext uri="{FF2B5EF4-FFF2-40B4-BE49-F238E27FC236}">
              <a16:creationId xmlns="" xmlns:a16="http://schemas.microsoft.com/office/drawing/2014/main" id="{A13BCFF1-6FD9-4285-B14A-5FA7CA51D492}"/>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92" name="Text Box 912">
          <a:extLst>
            <a:ext uri="{FF2B5EF4-FFF2-40B4-BE49-F238E27FC236}">
              <a16:creationId xmlns="" xmlns:a16="http://schemas.microsoft.com/office/drawing/2014/main" id="{CBF51E41-CF3F-49E1-BED0-754F0FF0C8EB}"/>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93" name="Text Box 913">
          <a:extLst>
            <a:ext uri="{FF2B5EF4-FFF2-40B4-BE49-F238E27FC236}">
              <a16:creationId xmlns="" xmlns:a16="http://schemas.microsoft.com/office/drawing/2014/main" id="{7550AB9F-937E-40C6-A721-93C5F537AAD4}"/>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94" name="Text Box 914">
          <a:extLst>
            <a:ext uri="{FF2B5EF4-FFF2-40B4-BE49-F238E27FC236}">
              <a16:creationId xmlns="" xmlns:a16="http://schemas.microsoft.com/office/drawing/2014/main" id="{FB2E9FBB-4B81-4B6E-8309-0524815DFDA6}"/>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95" name="Text Box 1">
          <a:extLst>
            <a:ext uri="{FF2B5EF4-FFF2-40B4-BE49-F238E27FC236}">
              <a16:creationId xmlns="" xmlns:a16="http://schemas.microsoft.com/office/drawing/2014/main" id="{5CE42C49-678D-43CD-BA34-5AF72B31B23F}"/>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96" name="Text Box 4">
          <a:extLst>
            <a:ext uri="{FF2B5EF4-FFF2-40B4-BE49-F238E27FC236}">
              <a16:creationId xmlns="" xmlns:a16="http://schemas.microsoft.com/office/drawing/2014/main" id="{786F6CCC-0959-4557-A6B4-6B743D5EF784}"/>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97" name="Text Box 5">
          <a:extLst>
            <a:ext uri="{FF2B5EF4-FFF2-40B4-BE49-F238E27FC236}">
              <a16:creationId xmlns="" xmlns:a16="http://schemas.microsoft.com/office/drawing/2014/main" id="{C2126B35-E728-4874-91FE-1706E983341D}"/>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98" name="Text Box 6">
          <a:extLst>
            <a:ext uri="{FF2B5EF4-FFF2-40B4-BE49-F238E27FC236}">
              <a16:creationId xmlns="" xmlns:a16="http://schemas.microsoft.com/office/drawing/2014/main" id="{AAD27562-D7B4-4B8A-9E9B-89F3A154879B}"/>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899" name="Text Box 7">
          <a:extLst>
            <a:ext uri="{FF2B5EF4-FFF2-40B4-BE49-F238E27FC236}">
              <a16:creationId xmlns="" xmlns:a16="http://schemas.microsoft.com/office/drawing/2014/main" id="{2114F756-2EE7-42E0-80E6-AB1B2435304C}"/>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00" name="Text Box 8">
          <a:extLst>
            <a:ext uri="{FF2B5EF4-FFF2-40B4-BE49-F238E27FC236}">
              <a16:creationId xmlns="" xmlns:a16="http://schemas.microsoft.com/office/drawing/2014/main" id="{8F7259A3-453A-43DB-94FB-FFC27A03DD37}"/>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01" name="Text Box 9">
          <a:extLst>
            <a:ext uri="{FF2B5EF4-FFF2-40B4-BE49-F238E27FC236}">
              <a16:creationId xmlns="" xmlns:a16="http://schemas.microsoft.com/office/drawing/2014/main" id="{42469B9D-9EEE-4091-B6BF-E437762C3F37}"/>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02" name="Text Box 10">
          <a:extLst>
            <a:ext uri="{FF2B5EF4-FFF2-40B4-BE49-F238E27FC236}">
              <a16:creationId xmlns="" xmlns:a16="http://schemas.microsoft.com/office/drawing/2014/main" id="{0611C1E7-CC50-464F-BC4A-1372DE8089F0}"/>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03" name="Text Box 11">
          <a:extLst>
            <a:ext uri="{FF2B5EF4-FFF2-40B4-BE49-F238E27FC236}">
              <a16:creationId xmlns="" xmlns:a16="http://schemas.microsoft.com/office/drawing/2014/main" id="{E9EE6EAD-92E7-45F1-A24E-86793B431291}"/>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04" name="Text Box 140">
          <a:extLst>
            <a:ext uri="{FF2B5EF4-FFF2-40B4-BE49-F238E27FC236}">
              <a16:creationId xmlns="" xmlns:a16="http://schemas.microsoft.com/office/drawing/2014/main" id="{3C084A2C-F268-4F09-999B-67327A4D1F06}"/>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05" name="Text Box 141">
          <a:extLst>
            <a:ext uri="{FF2B5EF4-FFF2-40B4-BE49-F238E27FC236}">
              <a16:creationId xmlns="" xmlns:a16="http://schemas.microsoft.com/office/drawing/2014/main" id="{E0B6522D-A4E6-4839-A528-C9785BE1932E}"/>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06" name="Text Box 142">
          <a:extLst>
            <a:ext uri="{FF2B5EF4-FFF2-40B4-BE49-F238E27FC236}">
              <a16:creationId xmlns="" xmlns:a16="http://schemas.microsoft.com/office/drawing/2014/main" id="{0365EA54-8274-4807-ABE9-814D3CE7544F}"/>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07" name="Text Box 143">
          <a:extLst>
            <a:ext uri="{FF2B5EF4-FFF2-40B4-BE49-F238E27FC236}">
              <a16:creationId xmlns="" xmlns:a16="http://schemas.microsoft.com/office/drawing/2014/main" id="{E513E619-4464-4AC9-B5A2-AAF7B7BED88D}"/>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08" name="Text Box 658">
          <a:extLst>
            <a:ext uri="{FF2B5EF4-FFF2-40B4-BE49-F238E27FC236}">
              <a16:creationId xmlns="" xmlns:a16="http://schemas.microsoft.com/office/drawing/2014/main" id="{B657785D-455C-4814-BC09-2A6BAE787DDE}"/>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09" name="Text Box 659">
          <a:extLst>
            <a:ext uri="{FF2B5EF4-FFF2-40B4-BE49-F238E27FC236}">
              <a16:creationId xmlns="" xmlns:a16="http://schemas.microsoft.com/office/drawing/2014/main" id="{3618372D-8974-4DE9-8798-EC0DB8E5B93B}"/>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10" name="Text Box 660">
          <a:extLst>
            <a:ext uri="{FF2B5EF4-FFF2-40B4-BE49-F238E27FC236}">
              <a16:creationId xmlns="" xmlns:a16="http://schemas.microsoft.com/office/drawing/2014/main" id="{C99B83D7-6757-4B45-B5AF-46A96E44D86A}"/>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11" name="Text Box 661">
          <a:extLst>
            <a:ext uri="{FF2B5EF4-FFF2-40B4-BE49-F238E27FC236}">
              <a16:creationId xmlns="" xmlns:a16="http://schemas.microsoft.com/office/drawing/2014/main" id="{3002B6FE-05A7-4EAE-B70E-54998B642E9C}"/>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12" name="Text Box 662">
          <a:extLst>
            <a:ext uri="{FF2B5EF4-FFF2-40B4-BE49-F238E27FC236}">
              <a16:creationId xmlns="" xmlns:a16="http://schemas.microsoft.com/office/drawing/2014/main" id="{A582E956-4F46-48D8-8105-BB97F0770F74}"/>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13" name="Text Box 663">
          <a:extLst>
            <a:ext uri="{FF2B5EF4-FFF2-40B4-BE49-F238E27FC236}">
              <a16:creationId xmlns="" xmlns:a16="http://schemas.microsoft.com/office/drawing/2014/main" id="{CC18393C-2CFD-468E-9255-51831F32EA28}"/>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14" name="Text Box 664">
          <a:extLst>
            <a:ext uri="{FF2B5EF4-FFF2-40B4-BE49-F238E27FC236}">
              <a16:creationId xmlns="" xmlns:a16="http://schemas.microsoft.com/office/drawing/2014/main" id="{D17EF107-47F0-4010-91D4-E0A75CA5B5FD}"/>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15" name="Text Box 665">
          <a:extLst>
            <a:ext uri="{FF2B5EF4-FFF2-40B4-BE49-F238E27FC236}">
              <a16:creationId xmlns="" xmlns:a16="http://schemas.microsoft.com/office/drawing/2014/main" id="{53D72C22-F597-47EE-876B-F42B9B0DC0B2}"/>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16" name="Text Box 666">
          <a:extLst>
            <a:ext uri="{FF2B5EF4-FFF2-40B4-BE49-F238E27FC236}">
              <a16:creationId xmlns="" xmlns:a16="http://schemas.microsoft.com/office/drawing/2014/main" id="{32A68E07-2A70-4474-A24C-16C2757FA5D4}"/>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17" name="Text Box 667">
          <a:extLst>
            <a:ext uri="{FF2B5EF4-FFF2-40B4-BE49-F238E27FC236}">
              <a16:creationId xmlns="" xmlns:a16="http://schemas.microsoft.com/office/drawing/2014/main" id="{787774AE-E368-41A4-A10F-A637AB375712}"/>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18" name="Text Box 668">
          <a:extLst>
            <a:ext uri="{FF2B5EF4-FFF2-40B4-BE49-F238E27FC236}">
              <a16:creationId xmlns="" xmlns:a16="http://schemas.microsoft.com/office/drawing/2014/main" id="{CDDA930D-E0B8-462C-AC08-16D75665249E}"/>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19" name="Text Box 669">
          <a:extLst>
            <a:ext uri="{FF2B5EF4-FFF2-40B4-BE49-F238E27FC236}">
              <a16:creationId xmlns="" xmlns:a16="http://schemas.microsoft.com/office/drawing/2014/main" id="{C6602E55-81D9-42CF-8D8A-BC7FF0950030}"/>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20" name="Text Box 670">
          <a:extLst>
            <a:ext uri="{FF2B5EF4-FFF2-40B4-BE49-F238E27FC236}">
              <a16:creationId xmlns="" xmlns:a16="http://schemas.microsoft.com/office/drawing/2014/main" id="{78E4DA7F-9C68-44DD-817B-D4990BC2B296}"/>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21" name="Text Box 671">
          <a:extLst>
            <a:ext uri="{FF2B5EF4-FFF2-40B4-BE49-F238E27FC236}">
              <a16:creationId xmlns="" xmlns:a16="http://schemas.microsoft.com/office/drawing/2014/main" id="{99E2A644-5354-489A-A584-461C01BBED2B}"/>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22" name="Text Box 672">
          <a:extLst>
            <a:ext uri="{FF2B5EF4-FFF2-40B4-BE49-F238E27FC236}">
              <a16:creationId xmlns="" xmlns:a16="http://schemas.microsoft.com/office/drawing/2014/main" id="{0D03BE0A-45C5-4883-932B-3DAC26125BE1}"/>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23" name="Text Box 673">
          <a:extLst>
            <a:ext uri="{FF2B5EF4-FFF2-40B4-BE49-F238E27FC236}">
              <a16:creationId xmlns="" xmlns:a16="http://schemas.microsoft.com/office/drawing/2014/main" id="{3B1E0442-6905-4167-8479-A07081FCA9E8}"/>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24" name="Text Box 674">
          <a:extLst>
            <a:ext uri="{FF2B5EF4-FFF2-40B4-BE49-F238E27FC236}">
              <a16:creationId xmlns="" xmlns:a16="http://schemas.microsoft.com/office/drawing/2014/main" id="{F0A3E55D-EBC3-4E9A-8683-CF367F567589}"/>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25" name="Text Box 675">
          <a:extLst>
            <a:ext uri="{FF2B5EF4-FFF2-40B4-BE49-F238E27FC236}">
              <a16:creationId xmlns="" xmlns:a16="http://schemas.microsoft.com/office/drawing/2014/main" id="{973D77B3-1B4E-466E-B601-069F4DC87091}"/>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26" name="Text Box 676">
          <a:extLst>
            <a:ext uri="{FF2B5EF4-FFF2-40B4-BE49-F238E27FC236}">
              <a16:creationId xmlns="" xmlns:a16="http://schemas.microsoft.com/office/drawing/2014/main" id="{9FEF614B-BFB6-40B0-AFE3-1D06269B9AEF}"/>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27" name="Text Box 677">
          <a:extLst>
            <a:ext uri="{FF2B5EF4-FFF2-40B4-BE49-F238E27FC236}">
              <a16:creationId xmlns="" xmlns:a16="http://schemas.microsoft.com/office/drawing/2014/main" id="{73DF2846-070C-492F-B934-DAD309FA68E7}"/>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28" name="Text Box 678">
          <a:extLst>
            <a:ext uri="{FF2B5EF4-FFF2-40B4-BE49-F238E27FC236}">
              <a16:creationId xmlns="" xmlns:a16="http://schemas.microsoft.com/office/drawing/2014/main" id="{2AD0A07C-3C67-48F9-90D4-1CB6A41C3568}"/>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29" name="Text Box 679">
          <a:extLst>
            <a:ext uri="{FF2B5EF4-FFF2-40B4-BE49-F238E27FC236}">
              <a16:creationId xmlns="" xmlns:a16="http://schemas.microsoft.com/office/drawing/2014/main" id="{587D6344-03DC-4B44-BE15-FCDA60A485A1}"/>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30" name="Text Box 680">
          <a:extLst>
            <a:ext uri="{FF2B5EF4-FFF2-40B4-BE49-F238E27FC236}">
              <a16:creationId xmlns="" xmlns:a16="http://schemas.microsoft.com/office/drawing/2014/main" id="{AE840307-4B21-483C-A723-8C7D9F7F799C}"/>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31" name="Text Box 681">
          <a:extLst>
            <a:ext uri="{FF2B5EF4-FFF2-40B4-BE49-F238E27FC236}">
              <a16:creationId xmlns="" xmlns:a16="http://schemas.microsoft.com/office/drawing/2014/main" id="{03B1B191-8899-47CD-AEAF-A92ED183D84A}"/>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32" name="Text Box 682">
          <a:extLst>
            <a:ext uri="{FF2B5EF4-FFF2-40B4-BE49-F238E27FC236}">
              <a16:creationId xmlns="" xmlns:a16="http://schemas.microsoft.com/office/drawing/2014/main" id="{76E6FA6A-778C-47DB-B594-B4E6BCA330D7}"/>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33" name="Text Box 683">
          <a:extLst>
            <a:ext uri="{FF2B5EF4-FFF2-40B4-BE49-F238E27FC236}">
              <a16:creationId xmlns="" xmlns:a16="http://schemas.microsoft.com/office/drawing/2014/main" id="{6C952433-60EE-4271-9004-C3D2695D63FA}"/>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34" name="Text Box 684">
          <a:extLst>
            <a:ext uri="{FF2B5EF4-FFF2-40B4-BE49-F238E27FC236}">
              <a16:creationId xmlns="" xmlns:a16="http://schemas.microsoft.com/office/drawing/2014/main" id="{217F47F2-3EF8-4069-8596-6938C42CF77C}"/>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35" name="Text Box 685">
          <a:extLst>
            <a:ext uri="{FF2B5EF4-FFF2-40B4-BE49-F238E27FC236}">
              <a16:creationId xmlns="" xmlns:a16="http://schemas.microsoft.com/office/drawing/2014/main" id="{BCC3B48E-083A-4F20-A74D-939F036134DF}"/>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36" name="Text Box 739">
          <a:extLst>
            <a:ext uri="{FF2B5EF4-FFF2-40B4-BE49-F238E27FC236}">
              <a16:creationId xmlns="" xmlns:a16="http://schemas.microsoft.com/office/drawing/2014/main" id="{13A4154C-B753-4AE9-B0B4-4C6EFD4EDF5F}"/>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37" name="Text Box 740">
          <a:extLst>
            <a:ext uri="{FF2B5EF4-FFF2-40B4-BE49-F238E27FC236}">
              <a16:creationId xmlns="" xmlns:a16="http://schemas.microsoft.com/office/drawing/2014/main" id="{0BA5B916-2FCB-4D25-B987-CB7C64F2C9C6}"/>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38" name="Text Box 741">
          <a:extLst>
            <a:ext uri="{FF2B5EF4-FFF2-40B4-BE49-F238E27FC236}">
              <a16:creationId xmlns="" xmlns:a16="http://schemas.microsoft.com/office/drawing/2014/main" id="{3E826878-2522-425C-8B99-374074BA10CA}"/>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39" name="Text Box 742">
          <a:extLst>
            <a:ext uri="{FF2B5EF4-FFF2-40B4-BE49-F238E27FC236}">
              <a16:creationId xmlns="" xmlns:a16="http://schemas.microsoft.com/office/drawing/2014/main" id="{0A5CF987-8758-40B7-827F-65349B0E117D}"/>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40" name="Text Box 743">
          <a:extLst>
            <a:ext uri="{FF2B5EF4-FFF2-40B4-BE49-F238E27FC236}">
              <a16:creationId xmlns="" xmlns:a16="http://schemas.microsoft.com/office/drawing/2014/main" id="{E57FA9B9-889F-4D88-89C4-02C675C22A57}"/>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42</xdr:row>
      <xdr:rowOff>2721</xdr:rowOff>
    </xdr:to>
    <xdr:sp macro="" textlink="">
      <xdr:nvSpPr>
        <xdr:cNvPr id="941" name="Text Box 744">
          <a:extLst>
            <a:ext uri="{FF2B5EF4-FFF2-40B4-BE49-F238E27FC236}">
              <a16:creationId xmlns="" xmlns:a16="http://schemas.microsoft.com/office/drawing/2014/main" id="{621C0F5E-B5E5-472B-93D8-534C45C04040}"/>
            </a:ext>
          </a:extLst>
        </xdr:cNvPr>
        <xdr:cNvSpPr txBox="1">
          <a:spLocks noChangeArrowheads="1"/>
        </xdr:cNvSpPr>
      </xdr:nvSpPr>
      <xdr:spPr bwMode="auto">
        <a:xfrm>
          <a:off x="5549900" y="11055350"/>
          <a:ext cx="76200" cy="396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42" name="Text Box 1">
          <a:extLst>
            <a:ext uri="{FF2B5EF4-FFF2-40B4-BE49-F238E27FC236}">
              <a16:creationId xmlns="" xmlns:a16="http://schemas.microsoft.com/office/drawing/2014/main" id="{B838E33E-851A-4B26-805A-02C10A45A06D}"/>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43" name="Text Box 4">
          <a:extLst>
            <a:ext uri="{FF2B5EF4-FFF2-40B4-BE49-F238E27FC236}">
              <a16:creationId xmlns="" xmlns:a16="http://schemas.microsoft.com/office/drawing/2014/main" id="{1960F314-9CFF-4857-94D1-E33F3554963E}"/>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44" name="Text Box 5">
          <a:extLst>
            <a:ext uri="{FF2B5EF4-FFF2-40B4-BE49-F238E27FC236}">
              <a16:creationId xmlns="" xmlns:a16="http://schemas.microsoft.com/office/drawing/2014/main" id="{AA477012-7E99-4364-918A-393CC634D90F}"/>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45" name="Text Box 6">
          <a:extLst>
            <a:ext uri="{FF2B5EF4-FFF2-40B4-BE49-F238E27FC236}">
              <a16:creationId xmlns="" xmlns:a16="http://schemas.microsoft.com/office/drawing/2014/main" id="{A05553F0-F7D6-48C6-A368-233F5DD1FD95}"/>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46" name="Text Box 7">
          <a:extLst>
            <a:ext uri="{FF2B5EF4-FFF2-40B4-BE49-F238E27FC236}">
              <a16:creationId xmlns="" xmlns:a16="http://schemas.microsoft.com/office/drawing/2014/main" id="{D31733F1-5002-41DB-8100-53AB0C127A94}"/>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47" name="Text Box 8">
          <a:extLst>
            <a:ext uri="{FF2B5EF4-FFF2-40B4-BE49-F238E27FC236}">
              <a16:creationId xmlns="" xmlns:a16="http://schemas.microsoft.com/office/drawing/2014/main" id="{97D99F8F-4500-449A-829A-83E2593D666C}"/>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48" name="Text Box 9">
          <a:extLst>
            <a:ext uri="{FF2B5EF4-FFF2-40B4-BE49-F238E27FC236}">
              <a16:creationId xmlns="" xmlns:a16="http://schemas.microsoft.com/office/drawing/2014/main" id="{CB65AEBC-FE68-4B82-876E-102053DBA535}"/>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49" name="Text Box 10">
          <a:extLst>
            <a:ext uri="{FF2B5EF4-FFF2-40B4-BE49-F238E27FC236}">
              <a16:creationId xmlns="" xmlns:a16="http://schemas.microsoft.com/office/drawing/2014/main" id="{34E22E10-4C1B-4451-AB07-E4C2325F9F49}"/>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50" name="Text Box 11">
          <a:extLst>
            <a:ext uri="{FF2B5EF4-FFF2-40B4-BE49-F238E27FC236}">
              <a16:creationId xmlns="" xmlns:a16="http://schemas.microsoft.com/office/drawing/2014/main" id="{74FBEF0D-9420-4D42-A07A-044722AA3037}"/>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51" name="Text Box 140">
          <a:extLst>
            <a:ext uri="{FF2B5EF4-FFF2-40B4-BE49-F238E27FC236}">
              <a16:creationId xmlns="" xmlns:a16="http://schemas.microsoft.com/office/drawing/2014/main" id="{16A8E70F-4C26-45A6-B743-995EC4E1F2DF}"/>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52" name="Text Box 141">
          <a:extLst>
            <a:ext uri="{FF2B5EF4-FFF2-40B4-BE49-F238E27FC236}">
              <a16:creationId xmlns="" xmlns:a16="http://schemas.microsoft.com/office/drawing/2014/main" id="{FA719B57-8833-4D31-8EF3-A1C6CFF376AD}"/>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53" name="Text Box 142">
          <a:extLst>
            <a:ext uri="{FF2B5EF4-FFF2-40B4-BE49-F238E27FC236}">
              <a16:creationId xmlns="" xmlns:a16="http://schemas.microsoft.com/office/drawing/2014/main" id="{9D71788F-A95A-41A0-9A2A-401A9F79F455}"/>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54" name="Text Box 143">
          <a:extLst>
            <a:ext uri="{FF2B5EF4-FFF2-40B4-BE49-F238E27FC236}">
              <a16:creationId xmlns="" xmlns:a16="http://schemas.microsoft.com/office/drawing/2014/main" id="{2C11039B-EA72-4B69-88BC-1BE3D6ECBC6E}"/>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55" name="Text Box 658">
          <a:extLst>
            <a:ext uri="{FF2B5EF4-FFF2-40B4-BE49-F238E27FC236}">
              <a16:creationId xmlns="" xmlns:a16="http://schemas.microsoft.com/office/drawing/2014/main" id="{F0779950-29A9-4928-80E2-34D6BBA8C6A2}"/>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56" name="Text Box 659">
          <a:extLst>
            <a:ext uri="{FF2B5EF4-FFF2-40B4-BE49-F238E27FC236}">
              <a16:creationId xmlns="" xmlns:a16="http://schemas.microsoft.com/office/drawing/2014/main" id="{DBA44584-F442-434B-9594-634EAD0FAFF8}"/>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57" name="Text Box 660">
          <a:extLst>
            <a:ext uri="{FF2B5EF4-FFF2-40B4-BE49-F238E27FC236}">
              <a16:creationId xmlns="" xmlns:a16="http://schemas.microsoft.com/office/drawing/2014/main" id="{D7381F90-6743-4367-8C5B-6C84CE19E579}"/>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58" name="Text Box 661">
          <a:extLst>
            <a:ext uri="{FF2B5EF4-FFF2-40B4-BE49-F238E27FC236}">
              <a16:creationId xmlns="" xmlns:a16="http://schemas.microsoft.com/office/drawing/2014/main" id="{90B59CCF-8F74-4E2B-B3AF-BA1A29AAA651}"/>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59" name="Text Box 662">
          <a:extLst>
            <a:ext uri="{FF2B5EF4-FFF2-40B4-BE49-F238E27FC236}">
              <a16:creationId xmlns="" xmlns:a16="http://schemas.microsoft.com/office/drawing/2014/main" id="{CEE29741-A570-4111-BDD6-DB91F2968E8D}"/>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60" name="Text Box 663">
          <a:extLst>
            <a:ext uri="{FF2B5EF4-FFF2-40B4-BE49-F238E27FC236}">
              <a16:creationId xmlns="" xmlns:a16="http://schemas.microsoft.com/office/drawing/2014/main" id="{AAAE5868-C3AD-46B2-A37F-BC982C165DBC}"/>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61" name="Text Box 664">
          <a:extLst>
            <a:ext uri="{FF2B5EF4-FFF2-40B4-BE49-F238E27FC236}">
              <a16:creationId xmlns="" xmlns:a16="http://schemas.microsoft.com/office/drawing/2014/main" id="{C36E3A42-1023-4B33-93D5-022228AC1D2C}"/>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62" name="Text Box 665">
          <a:extLst>
            <a:ext uri="{FF2B5EF4-FFF2-40B4-BE49-F238E27FC236}">
              <a16:creationId xmlns="" xmlns:a16="http://schemas.microsoft.com/office/drawing/2014/main" id="{4BB0B6C9-910B-4A99-94FF-0D3CB598D97B}"/>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63" name="Text Box 666">
          <a:extLst>
            <a:ext uri="{FF2B5EF4-FFF2-40B4-BE49-F238E27FC236}">
              <a16:creationId xmlns="" xmlns:a16="http://schemas.microsoft.com/office/drawing/2014/main" id="{088DEA61-8809-4738-8CB8-C43B713E32C9}"/>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64" name="Text Box 667">
          <a:extLst>
            <a:ext uri="{FF2B5EF4-FFF2-40B4-BE49-F238E27FC236}">
              <a16:creationId xmlns="" xmlns:a16="http://schemas.microsoft.com/office/drawing/2014/main" id="{FCCC1491-A45E-4083-93A9-CC42CF237BA9}"/>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65" name="Text Box 668">
          <a:extLst>
            <a:ext uri="{FF2B5EF4-FFF2-40B4-BE49-F238E27FC236}">
              <a16:creationId xmlns="" xmlns:a16="http://schemas.microsoft.com/office/drawing/2014/main" id="{C2F96E8F-C206-4FB6-BC47-54A478325D07}"/>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66" name="Text Box 669">
          <a:extLst>
            <a:ext uri="{FF2B5EF4-FFF2-40B4-BE49-F238E27FC236}">
              <a16:creationId xmlns="" xmlns:a16="http://schemas.microsoft.com/office/drawing/2014/main" id="{7247E077-1E51-4219-BD8E-412CBF02429E}"/>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67" name="Text Box 670">
          <a:extLst>
            <a:ext uri="{FF2B5EF4-FFF2-40B4-BE49-F238E27FC236}">
              <a16:creationId xmlns="" xmlns:a16="http://schemas.microsoft.com/office/drawing/2014/main" id="{755110B3-D8B7-47E5-A819-C6FC14C705C3}"/>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68" name="Text Box 671">
          <a:extLst>
            <a:ext uri="{FF2B5EF4-FFF2-40B4-BE49-F238E27FC236}">
              <a16:creationId xmlns="" xmlns:a16="http://schemas.microsoft.com/office/drawing/2014/main" id="{8A6A1F5D-FD04-4350-BC4D-4160D4D1337F}"/>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69" name="Text Box 672">
          <a:extLst>
            <a:ext uri="{FF2B5EF4-FFF2-40B4-BE49-F238E27FC236}">
              <a16:creationId xmlns="" xmlns:a16="http://schemas.microsoft.com/office/drawing/2014/main" id="{99D97A4E-F1D3-4FBD-91FF-FBF8E849CE19}"/>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70" name="Text Box 673">
          <a:extLst>
            <a:ext uri="{FF2B5EF4-FFF2-40B4-BE49-F238E27FC236}">
              <a16:creationId xmlns="" xmlns:a16="http://schemas.microsoft.com/office/drawing/2014/main" id="{2D8ED3E2-CD22-436E-B70F-7981101AFB4F}"/>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71" name="Text Box 674">
          <a:extLst>
            <a:ext uri="{FF2B5EF4-FFF2-40B4-BE49-F238E27FC236}">
              <a16:creationId xmlns="" xmlns:a16="http://schemas.microsoft.com/office/drawing/2014/main" id="{9CA2C8C3-629C-4104-A8E8-0EC7493A0D41}"/>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72" name="Text Box 675">
          <a:extLst>
            <a:ext uri="{FF2B5EF4-FFF2-40B4-BE49-F238E27FC236}">
              <a16:creationId xmlns="" xmlns:a16="http://schemas.microsoft.com/office/drawing/2014/main" id="{EFE1FBBD-790B-4D85-BA37-28313997C191}"/>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73" name="Text Box 676">
          <a:extLst>
            <a:ext uri="{FF2B5EF4-FFF2-40B4-BE49-F238E27FC236}">
              <a16:creationId xmlns="" xmlns:a16="http://schemas.microsoft.com/office/drawing/2014/main" id="{7CDF023C-0FF0-487E-92EB-09AF374EBF27}"/>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74" name="Text Box 677">
          <a:extLst>
            <a:ext uri="{FF2B5EF4-FFF2-40B4-BE49-F238E27FC236}">
              <a16:creationId xmlns="" xmlns:a16="http://schemas.microsoft.com/office/drawing/2014/main" id="{F7173DB5-8954-4B73-B74E-B7BD08D9855F}"/>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75" name="Text Box 678">
          <a:extLst>
            <a:ext uri="{FF2B5EF4-FFF2-40B4-BE49-F238E27FC236}">
              <a16:creationId xmlns="" xmlns:a16="http://schemas.microsoft.com/office/drawing/2014/main" id="{03FB2CE2-3629-4112-B460-A9A6C958FC5A}"/>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76" name="Text Box 679">
          <a:extLst>
            <a:ext uri="{FF2B5EF4-FFF2-40B4-BE49-F238E27FC236}">
              <a16:creationId xmlns="" xmlns:a16="http://schemas.microsoft.com/office/drawing/2014/main" id="{4D367700-C78A-4C84-B3E8-953C37E1DA4E}"/>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77" name="Text Box 680">
          <a:extLst>
            <a:ext uri="{FF2B5EF4-FFF2-40B4-BE49-F238E27FC236}">
              <a16:creationId xmlns="" xmlns:a16="http://schemas.microsoft.com/office/drawing/2014/main" id="{BB5644C1-FF79-4280-A40C-3576095505D6}"/>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78" name="Text Box 681">
          <a:extLst>
            <a:ext uri="{FF2B5EF4-FFF2-40B4-BE49-F238E27FC236}">
              <a16:creationId xmlns="" xmlns:a16="http://schemas.microsoft.com/office/drawing/2014/main" id="{4F43459F-FF5C-4E1E-8A2E-8185EBAF7D05}"/>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79" name="Text Box 682">
          <a:extLst>
            <a:ext uri="{FF2B5EF4-FFF2-40B4-BE49-F238E27FC236}">
              <a16:creationId xmlns="" xmlns:a16="http://schemas.microsoft.com/office/drawing/2014/main" id="{26AAE16E-7088-4223-BDA7-C3A749DEACBD}"/>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80" name="Text Box 683">
          <a:extLst>
            <a:ext uri="{FF2B5EF4-FFF2-40B4-BE49-F238E27FC236}">
              <a16:creationId xmlns="" xmlns:a16="http://schemas.microsoft.com/office/drawing/2014/main" id="{2EF39F77-C4C4-4796-94B7-BD948E7C7BFF}"/>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81" name="Text Box 684">
          <a:extLst>
            <a:ext uri="{FF2B5EF4-FFF2-40B4-BE49-F238E27FC236}">
              <a16:creationId xmlns="" xmlns:a16="http://schemas.microsoft.com/office/drawing/2014/main" id="{C539F1D7-B824-4D10-B5BE-AF308FEBA086}"/>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82" name="Text Box 685">
          <a:extLst>
            <a:ext uri="{FF2B5EF4-FFF2-40B4-BE49-F238E27FC236}">
              <a16:creationId xmlns="" xmlns:a16="http://schemas.microsoft.com/office/drawing/2014/main" id="{CDCF6837-0908-42B3-8AC7-84460E6E6D26}"/>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83" name="Text Box 739">
          <a:extLst>
            <a:ext uri="{FF2B5EF4-FFF2-40B4-BE49-F238E27FC236}">
              <a16:creationId xmlns="" xmlns:a16="http://schemas.microsoft.com/office/drawing/2014/main" id="{29D5EE12-BB75-490E-A845-4AAD185DABE4}"/>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84" name="Text Box 740">
          <a:extLst>
            <a:ext uri="{FF2B5EF4-FFF2-40B4-BE49-F238E27FC236}">
              <a16:creationId xmlns="" xmlns:a16="http://schemas.microsoft.com/office/drawing/2014/main" id="{EE42C83D-E93D-4DCC-AAD7-428AD51F27A0}"/>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85" name="Text Box 741">
          <a:extLst>
            <a:ext uri="{FF2B5EF4-FFF2-40B4-BE49-F238E27FC236}">
              <a16:creationId xmlns="" xmlns:a16="http://schemas.microsoft.com/office/drawing/2014/main" id="{6173CB6B-4BC6-4DD5-9D34-9AECC78F6D19}"/>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86" name="Text Box 742">
          <a:extLst>
            <a:ext uri="{FF2B5EF4-FFF2-40B4-BE49-F238E27FC236}">
              <a16:creationId xmlns="" xmlns:a16="http://schemas.microsoft.com/office/drawing/2014/main" id="{F5907410-6B86-49D6-AF0B-35383EE6813F}"/>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87" name="Text Box 743">
          <a:extLst>
            <a:ext uri="{FF2B5EF4-FFF2-40B4-BE49-F238E27FC236}">
              <a16:creationId xmlns="" xmlns:a16="http://schemas.microsoft.com/office/drawing/2014/main" id="{00A6B255-7A20-4B6A-A75F-962A7092C90B}"/>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40</xdr:row>
      <xdr:rowOff>0</xdr:rowOff>
    </xdr:from>
    <xdr:to>
      <xdr:col>3</xdr:col>
      <xdr:colOff>76200</xdr:colOff>
      <xdr:row>40</xdr:row>
      <xdr:rowOff>167640</xdr:rowOff>
    </xdr:to>
    <xdr:sp macro="" textlink="">
      <xdr:nvSpPr>
        <xdr:cNvPr id="988" name="Text Box 744">
          <a:extLst>
            <a:ext uri="{FF2B5EF4-FFF2-40B4-BE49-F238E27FC236}">
              <a16:creationId xmlns="" xmlns:a16="http://schemas.microsoft.com/office/drawing/2014/main" id="{784C0370-1188-45CE-8DBA-C9344BD0A416}"/>
            </a:ext>
          </a:extLst>
        </xdr:cNvPr>
        <xdr:cNvSpPr txBox="1">
          <a:spLocks noChangeArrowheads="1"/>
        </xdr:cNvSpPr>
      </xdr:nvSpPr>
      <xdr:spPr bwMode="auto">
        <a:xfrm>
          <a:off x="5549900" y="11055350"/>
          <a:ext cx="762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Firemn&#237;%20archiv%20a.s\Zak&#225;zky%20rok%202001\22%20Zelen&#253;%20ostrov%20SP\Kniha%20spec.+%20v&#253;kaz%20v&#253;m&#283;r%20TENDR%203.%20stavba\SO%2011.1%20A%20Architektonicko-stavebn&#237;%20autorizovan&#253;%20Helik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Firemn&#237;%20archiv%20a.s\Zak&#225;zky%20rok%202001\22%20Zelen&#253;%20ostrov%20SP\Kniha%20spec.+%20v&#253;kaz%20v&#253;m&#283;r%20TENDR%203.%20stavba\SO%2011.1%20A%20Architektonicko-stavebn&#237;%20autorizovan&#253;%20Helik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WINDOWS\TEMP\&#269;.%2041%20Zelen&#253;%20ostrov%20roz.%20rozpo&#269;tu%20na%20DC%20(bez%20list.%20v&#253;stupu)\Rozpo&#269;et%20stavby%20dle%20DC\sa_SO51_4_vv_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Archiv-zak&#225;zky\2005\OS+OSZ%20N&#225;chod\Prov&#225;d&#283;c&#237;%20projekt%202005\Cenovky%20od%20dodavatel&#367;\Rehau.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 val="SO_11_1A_Výkaz_výměr"/>
      <sheetName val="SO_11_1B_Výkaz_výměr"/>
      <sheetName val="SO_11_1ST_Výkaz_výměr"/>
      <sheetName val="SO_11_1B_Kniha_specifikací"/>
      <sheetName val="SO_11_1ST_Kniha_specifikací"/>
      <sheetName val="SO_11_1A_Výkaz_výmě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 val="SO 51_4 Výkaz výměr"/>
    </sheetNames>
    <sheetDataSet>
      <sheetData sheetId="0"/>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 netto cen"/>
      <sheetName val="Nabídka"/>
      <sheetName val="Nabídka (2)"/>
    </sheetNames>
    <sheetDataSet>
      <sheetData sheetId="0">
        <row r="8">
          <cell r="B8">
            <v>0</v>
          </cell>
        </row>
        <row r="10">
          <cell r="B10">
            <v>0</v>
          </cell>
        </row>
        <row r="11">
          <cell r="B11">
            <v>0</v>
          </cell>
        </row>
        <row r="12">
          <cell r="B12">
            <v>0</v>
          </cell>
        </row>
      </sheetData>
      <sheetData sheetId="1"/>
      <sheetData sheetId="2"/>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7"/>
  <sheetViews>
    <sheetView showGridLines="0" showZeros="0" tabSelected="1" view="pageBreakPreview" zoomScale="75" workbookViewId="0">
      <selection activeCell="E25" sqref="E25"/>
    </sheetView>
  </sheetViews>
  <sheetFormatPr defaultColWidth="9.140625" defaultRowHeight="12.75"/>
  <cols>
    <col min="1" max="1" width="2.5703125" style="4" customWidth="1"/>
    <col min="2" max="2" width="24.5703125" style="4" customWidth="1"/>
    <col min="3" max="4" width="12.85546875" style="4" bestFit="1" customWidth="1"/>
    <col min="5" max="5" width="11.5703125" style="4" bestFit="1" customWidth="1"/>
    <col min="6" max="6" width="16.5703125" style="4" bestFit="1" customWidth="1"/>
    <col min="7" max="7" width="15.5703125" style="4" customWidth="1"/>
    <col min="8" max="8" width="9.140625" style="4"/>
    <col min="9" max="9" width="6.140625" style="4" customWidth="1"/>
    <col min="10" max="10" width="9.140625" style="4"/>
    <col min="11" max="11" width="10" style="4" bestFit="1" customWidth="1"/>
    <col min="12" max="16384" width="9.140625" style="4"/>
  </cols>
  <sheetData>
    <row r="1" spans="1:11">
      <c r="A1" s="1" t="s">
        <v>0</v>
      </c>
      <c r="B1" s="357" t="s">
        <v>1</v>
      </c>
      <c r="C1" s="358"/>
      <c r="D1" s="359" t="s">
        <v>2</v>
      </c>
      <c r="E1" s="359"/>
      <c r="F1" s="359"/>
      <c r="G1" s="359"/>
      <c r="H1" s="359"/>
      <c r="I1" s="359"/>
      <c r="J1" s="2" t="s">
        <v>3</v>
      </c>
      <c r="K1" s="3"/>
    </row>
    <row r="2" spans="1:11" ht="18" customHeight="1">
      <c r="A2" s="5"/>
      <c r="B2" s="360" t="s">
        <v>4</v>
      </c>
      <c r="C2" s="361"/>
      <c r="D2" s="362" t="s">
        <v>163</v>
      </c>
      <c r="E2" s="363"/>
      <c r="F2" s="363"/>
      <c r="G2" s="363"/>
      <c r="H2" s="363"/>
      <c r="I2" s="364"/>
      <c r="J2" s="365"/>
      <c r="K2" s="366"/>
    </row>
    <row r="3" spans="1:11" ht="15" customHeight="1">
      <c r="A3" s="5"/>
      <c r="B3" s="370" t="s">
        <v>5</v>
      </c>
      <c r="C3" s="371"/>
      <c r="D3" s="372" t="s">
        <v>164</v>
      </c>
      <c r="E3" s="373"/>
      <c r="F3" s="373"/>
      <c r="G3" s="373"/>
      <c r="H3" s="373"/>
      <c r="I3" s="374"/>
      <c r="J3" s="367"/>
      <c r="K3" s="366"/>
    </row>
    <row r="4" spans="1:11" ht="12.75" customHeight="1">
      <c r="A4" s="5"/>
      <c r="B4" s="375"/>
      <c r="C4" s="376"/>
      <c r="D4" s="377" t="s">
        <v>6</v>
      </c>
      <c r="E4" s="378"/>
      <c r="F4" s="378"/>
      <c r="G4" s="378"/>
      <c r="H4" s="378"/>
      <c r="I4" s="379"/>
      <c r="J4" s="367"/>
      <c r="K4" s="366"/>
    </row>
    <row r="5" spans="1:11" ht="20.25" customHeight="1">
      <c r="A5" s="6"/>
      <c r="B5" s="380"/>
      <c r="C5" s="381"/>
      <c r="D5" s="392" t="s">
        <v>301</v>
      </c>
      <c r="E5" s="393"/>
      <c r="F5" s="393"/>
      <c r="G5" s="393"/>
      <c r="H5" s="393"/>
      <c r="I5" s="394"/>
      <c r="J5" s="368"/>
      <c r="K5" s="369"/>
    </row>
    <row r="6" spans="1:11">
      <c r="A6" s="7" t="s">
        <v>7</v>
      </c>
      <c r="B6" s="395" t="s">
        <v>8</v>
      </c>
      <c r="C6" s="396"/>
      <c r="D6" s="397" t="s">
        <v>9</v>
      </c>
      <c r="E6" s="398"/>
      <c r="F6" s="398"/>
      <c r="G6" s="398"/>
      <c r="H6" s="398"/>
      <c r="I6" s="398"/>
      <c r="J6" s="398"/>
      <c r="K6" s="399"/>
    </row>
    <row r="7" spans="1:11">
      <c r="A7" s="7" t="s">
        <v>10</v>
      </c>
      <c r="B7" s="395" t="s">
        <v>11</v>
      </c>
      <c r="C7" s="396"/>
      <c r="D7" s="400" t="s">
        <v>12</v>
      </c>
      <c r="E7" s="401"/>
      <c r="F7" s="401"/>
      <c r="G7" s="401"/>
      <c r="H7" s="8" t="s">
        <v>13</v>
      </c>
      <c r="I7" s="8"/>
      <c r="J7" s="9"/>
      <c r="K7" s="10" t="s">
        <v>14</v>
      </c>
    </row>
    <row r="8" spans="1:11">
      <c r="A8" s="11"/>
      <c r="B8" s="12"/>
      <c r="C8" s="12"/>
      <c r="D8" s="12"/>
      <c r="E8" s="12"/>
      <c r="F8" s="12"/>
      <c r="G8" s="12"/>
      <c r="H8" s="12"/>
      <c r="I8" s="12"/>
      <c r="J8" s="12"/>
      <c r="K8" s="13"/>
    </row>
    <row r="9" spans="1:11">
      <c r="A9" s="14" t="s">
        <v>15</v>
      </c>
      <c r="B9" s="12"/>
      <c r="C9" s="12"/>
      <c r="D9" s="12"/>
      <c r="E9" s="12"/>
      <c r="F9" s="12"/>
      <c r="G9" s="12"/>
      <c r="H9" s="12"/>
      <c r="I9" s="12"/>
      <c r="J9" s="12"/>
      <c r="K9" s="13"/>
    </row>
    <row r="10" spans="1:11">
      <c r="A10" s="382" t="s">
        <v>16</v>
      </c>
      <c r="B10" s="384" t="s">
        <v>17</v>
      </c>
      <c r="C10" s="384"/>
      <c r="D10" s="385" t="s">
        <v>18</v>
      </c>
      <c r="E10" s="385"/>
      <c r="F10" s="385"/>
      <c r="G10" s="384" t="s">
        <v>19</v>
      </c>
      <c r="H10" s="386" t="s">
        <v>165</v>
      </c>
      <c r="I10" s="387"/>
      <c r="J10" s="387"/>
      <c r="K10" s="388"/>
    </row>
    <row r="11" spans="1:11">
      <c r="A11" s="383"/>
      <c r="B11" s="384"/>
      <c r="C11" s="384"/>
      <c r="D11" s="15" t="s">
        <v>20</v>
      </c>
      <c r="E11" s="16" t="s">
        <v>21</v>
      </c>
      <c r="F11" s="15" t="s">
        <v>22</v>
      </c>
      <c r="G11" s="384"/>
      <c r="H11" s="386" t="s">
        <v>166</v>
      </c>
      <c r="I11" s="387"/>
      <c r="J11" s="387"/>
      <c r="K11" s="388"/>
    </row>
    <row r="12" spans="1:11">
      <c r="A12" s="17" t="s">
        <v>23</v>
      </c>
      <c r="B12" s="402" t="s">
        <v>24</v>
      </c>
      <c r="C12" s="402"/>
      <c r="D12" s="402"/>
      <c r="E12" s="402"/>
      <c r="F12" s="402"/>
      <c r="G12" s="384"/>
      <c r="H12" s="386" t="s">
        <v>167</v>
      </c>
      <c r="I12" s="387"/>
      <c r="J12" s="387"/>
      <c r="K12" s="388"/>
    </row>
    <row r="13" spans="1:11">
      <c r="A13" s="18" t="s">
        <v>25</v>
      </c>
      <c r="B13" s="387" t="s">
        <v>26</v>
      </c>
      <c r="C13" s="387"/>
      <c r="D13" s="19">
        <f>Rekapitulace!D18</f>
        <v>0</v>
      </c>
      <c r="E13" s="19"/>
      <c r="F13" s="19">
        <f>SUM(D13:E13)</f>
        <v>0</v>
      </c>
      <c r="G13" s="384"/>
      <c r="H13" s="386" t="s">
        <v>168</v>
      </c>
      <c r="I13" s="387"/>
      <c r="J13" s="387"/>
      <c r="K13" s="388"/>
    </row>
    <row r="14" spans="1:11">
      <c r="A14" s="18" t="s">
        <v>27</v>
      </c>
      <c r="B14" s="387" t="s">
        <v>28</v>
      </c>
      <c r="C14" s="387"/>
      <c r="D14" s="19"/>
      <c r="E14" s="19"/>
      <c r="F14" s="19">
        <f>SUM(D14:E14)</f>
        <v>0</v>
      </c>
      <c r="G14" s="389"/>
      <c r="H14" s="390"/>
      <c r="I14" s="390"/>
      <c r="J14" s="390"/>
      <c r="K14" s="391"/>
    </row>
    <row r="15" spans="1:11">
      <c r="A15" s="17" t="s">
        <v>29</v>
      </c>
      <c r="B15" s="403" t="s">
        <v>24</v>
      </c>
      <c r="C15" s="404"/>
      <c r="D15" s="20"/>
      <c r="E15" s="20"/>
      <c r="F15" s="21">
        <f>SUM(F13:F14)</f>
        <v>0</v>
      </c>
      <c r="G15" s="384" t="s">
        <v>30</v>
      </c>
      <c r="H15" s="386"/>
      <c r="I15" s="387"/>
      <c r="J15" s="387"/>
      <c r="K15" s="388"/>
    </row>
    <row r="16" spans="1:11">
      <c r="A16" s="405"/>
      <c r="B16" s="385"/>
      <c r="C16" s="385"/>
      <c r="D16" s="385"/>
      <c r="E16" s="385"/>
      <c r="F16" s="385"/>
      <c r="G16" s="384"/>
      <c r="H16" s="386"/>
      <c r="I16" s="387"/>
      <c r="J16" s="387"/>
      <c r="K16" s="388"/>
    </row>
    <row r="17" spans="1:11">
      <c r="A17" s="17" t="s">
        <v>31</v>
      </c>
      <c r="B17" s="22" t="s">
        <v>32</v>
      </c>
      <c r="C17" s="23"/>
      <c r="D17" s="24"/>
      <c r="E17" s="25" t="s">
        <v>33</v>
      </c>
      <c r="F17" s="19"/>
      <c r="G17" s="384"/>
      <c r="H17" s="386"/>
      <c r="I17" s="387"/>
      <c r="J17" s="387"/>
      <c r="K17" s="388"/>
    </row>
    <row r="18" spans="1:11">
      <c r="A18" s="26" t="s">
        <v>34</v>
      </c>
      <c r="B18" s="406" t="s">
        <v>35</v>
      </c>
      <c r="C18" s="407"/>
      <c r="D18" s="408"/>
      <c r="E18" s="27">
        <v>0</v>
      </c>
      <c r="F18" s="19">
        <f>E18*$F$15</f>
        <v>0</v>
      </c>
      <c r="G18" s="384"/>
      <c r="H18" s="387"/>
      <c r="I18" s="387"/>
      <c r="J18" s="387"/>
      <c r="K18" s="388"/>
    </row>
    <row r="19" spans="1:11">
      <c r="A19" s="17" t="s">
        <v>36</v>
      </c>
      <c r="B19" s="406" t="s">
        <v>37</v>
      </c>
      <c r="C19" s="407"/>
      <c r="D19" s="408"/>
      <c r="E19" s="27">
        <v>0</v>
      </c>
      <c r="F19" s="19">
        <f>E19*$F$15</f>
        <v>0</v>
      </c>
      <c r="G19" s="389"/>
      <c r="H19" s="390"/>
      <c r="I19" s="390"/>
      <c r="J19" s="390"/>
      <c r="K19" s="391"/>
    </row>
    <row r="20" spans="1:11">
      <c r="A20" s="26" t="s">
        <v>38</v>
      </c>
      <c r="B20" s="406" t="s">
        <v>39</v>
      </c>
      <c r="C20" s="407"/>
      <c r="D20" s="408"/>
      <c r="E20" s="27"/>
      <c r="F20" s="19">
        <f>E20*$F$15</f>
        <v>0</v>
      </c>
      <c r="G20" s="409" t="s">
        <v>40</v>
      </c>
      <c r="H20" s="386"/>
      <c r="I20" s="387"/>
      <c r="J20" s="387"/>
      <c r="K20" s="388"/>
    </row>
    <row r="21" spans="1:11">
      <c r="A21" s="17" t="s">
        <v>41</v>
      </c>
      <c r="B21" s="387" t="s">
        <v>42</v>
      </c>
      <c r="C21" s="387"/>
      <c r="D21" s="387"/>
      <c r="E21" s="27"/>
      <c r="F21" s="19">
        <f>E21*$F$15</f>
        <v>0</v>
      </c>
      <c r="G21" s="410"/>
      <c r="H21" s="386"/>
      <c r="I21" s="387"/>
      <c r="J21" s="387"/>
      <c r="K21" s="388"/>
    </row>
    <row r="22" spans="1:11">
      <c r="A22" s="17" t="s">
        <v>43</v>
      </c>
      <c r="B22" s="402" t="s">
        <v>32</v>
      </c>
      <c r="C22" s="402"/>
      <c r="D22" s="402"/>
      <c r="E22" s="402"/>
      <c r="F22" s="28">
        <f>SUM(F18:F21)</f>
        <v>0</v>
      </c>
      <c r="G22" s="410"/>
      <c r="H22" s="386"/>
      <c r="I22" s="387"/>
      <c r="J22" s="387"/>
      <c r="K22" s="388"/>
    </row>
    <row r="23" spans="1:11">
      <c r="A23" s="405"/>
      <c r="B23" s="385"/>
      <c r="C23" s="385"/>
      <c r="D23" s="385"/>
      <c r="E23" s="385"/>
      <c r="F23" s="385"/>
      <c r="G23" s="411"/>
      <c r="H23" s="387"/>
      <c r="I23" s="387"/>
      <c r="J23" s="387"/>
      <c r="K23" s="388"/>
    </row>
    <row r="24" spans="1:11">
      <c r="A24" s="17" t="s">
        <v>44</v>
      </c>
      <c r="B24" s="402" t="s">
        <v>45</v>
      </c>
      <c r="C24" s="402"/>
      <c r="D24" s="402"/>
      <c r="E24" s="402"/>
      <c r="F24" s="402"/>
      <c r="G24" s="414" t="s">
        <v>46</v>
      </c>
      <c r="H24" s="415"/>
      <c r="I24" s="414" t="s">
        <v>47</v>
      </c>
      <c r="J24" s="416"/>
      <c r="K24" s="417"/>
    </row>
    <row r="25" spans="1:11">
      <c r="A25" s="17" t="s">
        <v>48</v>
      </c>
      <c r="B25" s="406" t="s">
        <v>49</v>
      </c>
      <c r="C25" s="407"/>
      <c r="D25" s="408"/>
      <c r="E25" s="27"/>
      <c r="F25" s="19">
        <f>E25*$F$15</f>
        <v>0</v>
      </c>
      <c r="G25" s="389"/>
      <c r="H25" s="418"/>
      <c r="I25" s="29"/>
      <c r="J25" s="30"/>
      <c r="K25" s="31"/>
    </row>
    <row r="26" spans="1:11">
      <c r="A26" s="17" t="s">
        <v>50</v>
      </c>
      <c r="B26" s="386" t="s">
        <v>51</v>
      </c>
      <c r="C26" s="387"/>
      <c r="D26" s="387"/>
      <c r="E26" s="27"/>
      <c r="F26" s="19">
        <f>E26*$F$15</f>
        <v>0</v>
      </c>
      <c r="G26" s="389"/>
      <c r="H26" s="418"/>
      <c r="I26" s="29"/>
      <c r="J26" s="30"/>
      <c r="K26" s="31"/>
    </row>
    <row r="27" spans="1:11">
      <c r="A27" s="17" t="s">
        <v>52</v>
      </c>
      <c r="B27" s="402" t="s">
        <v>45</v>
      </c>
      <c r="C27" s="402"/>
      <c r="D27" s="402"/>
      <c r="E27" s="402"/>
      <c r="F27" s="28">
        <f>SUM(F24:F26)</f>
        <v>0</v>
      </c>
      <c r="G27" s="389"/>
      <c r="H27" s="418"/>
      <c r="I27" s="29"/>
      <c r="J27" s="30"/>
      <c r="K27" s="31"/>
    </row>
    <row r="28" spans="1:11">
      <c r="A28" s="405"/>
      <c r="B28" s="385"/>
      <c r="C28" s="385"/>
      <c r="D28" s="385"/>
      <c r="E28" s="385"/>
      <c r="F28" s="385"/>
      <c r="G28" s="389"/>
      <c r="H28" s="418"/>
      <c r="I28" s="29"/>
      <c r="J28" s="30"/>
      <c r="K28" s="31"/>
    </row>
    <row r="29" spans="1:11">
      <c r="A29" s="17" t="s">
        <v>53</v>
      </c>
      <c r="B29" s="402" t="s">
        <v>54</v>
      </c>
      <c r="C29" s="402"/>
      <c r="D29" s="402"/>
      <c r="E29" s="402"/>
      <c r="F29" s="28">
        <f>SUM(F27,F22,F15)</f>
        <v>0</v>
      </c>
      <c r="G29" s="389"/>
      <c r="H29" s="418"/>
      <c r="I29" s="29"/>
      <c r="J29" s="30"/>
      <c r="K29" s="31"/>
    </row>
    <row r="30" spans="1:11">
      <c r="A30" s="405"/>
      <c r="B30" s="385"/>
      <c r="C30" s="385"/>
      <c r="D30" s="385"/>
      <c r="E30" s="385"/>
      <c r="F30" s="385"/>
      <c r="G30" s="389"/>
      <c r="H30" s="418"/>
      <c r="I30" s="29"/>
      <c r="J30" s="30"/>
      <c r="K30" s="31"/>
    </row>
    <row r="31" spans="1:11">
      <c r="A31" s="17" t="s">
        <v>55</v>
      </c>
      <c r="B31" s="402" t="s">
        <v>56</v>
      </c>
      <c r="C31" s="402"/>
      <c r="D31" s="402"/>
      <c r="E31" s="402"/>
      <c r="F31" s="402"/>
      <c r="G31" s="389"/>
      <c r="H31" s="418"/>
      <c r="I31" s="29"/>
      <c r="J31" s="30"/>
      <c r="K31" s="31"/>
    </row>
    <row r="32" spans="1:11">
      <c r="A32" s="26" t="s">
        <v>57</v>
      </c>
      <c r="B32" s="384" t="s">
        <v>58</v>
      </c>
      <c r="C32" s="19">
        <f>IF(K7="A",F29,0)</f>
        <v>0</v>
      </c>
      <c r="D32" s="27">
        <v>0.15</v>
      </c>
      <c r="E32" s="32"/>
      <c r="F32" s="19">
        <f>D32*C32</f>
        <v>0</v>
      </c>
      <c r="G32" s="389"/>
      <c r="H32" s="418"/>
      <c r="I32" s="29"/>
      <c r="J32" s="30"/>
      <c r="K32" s="31"/>
    </row>
    <row r="33" spans="1:12">
      <c r="A33" s="26" t="s">
        <v>59</v>
      </c>
      <c r="B33" s="384"/>
      <c r="C33" s="19">
        <f>IF(K7="N",F29,0)</f>
        <v>0</v>
      </c>
      <c r="D33" s="27">
        <v>0.21</v>
      </c>
      <c r="E33" s="33"/>
      <c r="F33" s="19">
        <f>D33*C33</f>
        <v>0</v>
      </c>
      <c r="G33" s="419"/>
      <c r="H33" s="420"/>
      <c r="I33" s="34"/>
      <c r="J33" s="35"/>
      <c r="K33" s="36"/>
    </row>
    <row r="34" spans="1:12" ht="13.5" thickBot="1">
      <c r="A34" s="37"/>
      <c r="B34" s="38"/>
      <c r="C34" s="38"/>
      <c r="D34" s="38"/>
      <c r="E34" s="38"/>
      <c r="F34" s="38"/>
      <c r="G34" s="38"/>
      <c r="H34" s="38"/>
      <c r="I34" s="38"/>
      <c r="J34" s="38"/>
      <c r="K34" s="39"/>
    </row>
    <row r="35" spans="1:12" ht="19.5" thickBot="1">
      <c r="A35" s="40" t="s">
        <v>53</v>
      </c>
      <c r="B35" s="412" t="s">
        <v>60</v>
      </c>
      <c r="C35" s="412"/>
      <c r="D35" s="412"/>
      <c r="E35" s="412"/>
      <c r="F35" s="41">
        <f>SUM(F32:F33,F29)</f>
        <v>0</v>
      </c>
      <c r="G35" s="42"/>
      <c r="H35" s="43"/>
      <c r="I35" s="413" t="s">
        <v>61</v>
      </c>
      <c r="J35" s="413"/>
      <c r="K35" s="44">
        <v>42870</v>
      </c>
      <c r="L35" s="45"/>
    </row>
    <row r="36" spans="1:12" ht="6" customHeight="1"/>
    <row r="37" spans="1:12">
      <c r="A37" s="46" t="s">
        <v>62</v>
      </c>
      <c r="G37" s="47"/>
      <c r="H37" s="48"/>
      <c r="I37" s="49"/>
      <c r="J37" s="49"/>
      <c r="K37" s="49"/>
    </row>
  </sheetData>
  <mergeCells count="60">
    <mergeCell ref="B35:E35"/>
    <mergeCell ref="I35:J35"/>
    <mergeCell ref="B24:F24"/>
    <mergeCell ref="G24:H24"/>
    <mergeCell ref="I24:K24"/>
    <mergeCell ref="B25:D25"/>
    <mergeCell ref="G25:H33"/>
    <mergeCell ref="B26:D26"/>
    <mergeCell ref="B27:E27"/>
    <mergeCell ref="A28:F28"/>
    <mergeCell ref="B29:E29"/>
    <mergeCell ref="A30:F30"/>
    <mergeCell ref="B31:F31"/>
    <mergeCell ref="B32:B33"/>
    <mergeCell ref="B19:D19"/>
    <mergeCell ref="G19:K19"/>
    <mergeCell ref="B20:D20"/>
    <mergeCell ref="G20:G23"/>
    <mergeCell ref="H20:K20"/>
    <mergeCell ref="B21:D21"/>
    <mergeCell ref="H21:K21"/>
    <mergeCell ref="B22:E22"/>
    <mergeCell ref="H22:K22"/>
    <mergeCell ref="A23:F23"/>
    <mergeCell ref="H23:K23"/>
    <mergeCell ref="B15:C15"/>
    <mergeCell ref="G15:G18"/>
    <mergeCell ref="H15:K15"/>
    <mergeCell ref="A16:F16"/>
    <mergeCell ref="H16:K16"/>
    <mergeCell ref="H17:K17"/>
    <mergeCell ref="B18:D18"/>
    <mergeCell ref="H18:K18"/>
    <mergeCell ref="B14:C14"/>
    <mergeCell ref="G14:K14"/>
    <mergeCell ref="D5:I5"/>
    <mergeCell ref="B6:C6"/>
    <mergeCell ref="D6:K6"/>
    <mergeCell ref="B7:C7"/>
    <mergeCell ref="D7:G7"/>
    <mergeCell ref="H11:K11"/>
    <mergeCell ref="B12:F12"/>
    <mergeCell ref="H12:K12"/>
    <mergeCell ref="B13:C13"/>
    <mergeCell ref="H13:K13"/>
    <mergeCell ref="A10:A11"/>
    <mergeCell ref="B10:C11"/>
    <mergeCell ref="D10:F10"/>
    <mergeCell ref="G10:G13"/>
    <mergeCell ref="H10:K10"/>
    <mergeCell ref="B1:C1"/>
    <mergeCell ref="D1:I1"/>
    <mergeCell ref="B2:C2"/>
    <mergeCell ref="D2:I2"/>
    <mergeCell ref="J2:K5"/>
    <mergeCell ref="B3:C3"/>
    <mergeCell ref="D3:I3"/>
    <mergeCell ref="B4:C4"/>
    <mergeCell ref="D4:I4"/>
    <mergeCell ref="B5:C5"/>
  </mergeCells>
  <printOptions horizontalCentered="1"/>
  <pageMargins left="0.23622047244094491" right="0.23622047244094491" top="0.74803149606299213" bottom="0.74803149606299213" header="0.31496062992125984" footer="0.31496062992125984"/>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showZeros="0" view="pageBreakPreview" zoomScale="90" workbookViewId="0">
      <selection activeCell="A4" sqref="A4"/>
    </sheetView>
  </sheetViews>
  <sheetFormatPr defaultColWidth="9.140625" defaultRowHeight="15" outlineLevelRow="1"/>
  <cols>
    <col min="1" max="1" width="11.5703125" style="321" customWidth="1"/>
    <col min="2" max="2" width="42.5703125" style="321" customWidth="1"/>
    <col min="3" max="3" width="11.42578125" style="321" customWidth="1"/>
    <col min="4" max="4" width="19" style="321" customWidth="1"/>
    <col min="5" max="5" width="8.140625" style="320" bestFit="1" customWidth="1"/>
    <col min="6" max="16384" width="9.140625" style="321"/>
  </cols>
  <sheetData>
    <row r="1" spans="1:5" s="299" customFormat="1" ht="15.75">
      <c r="A1" s="298" t="s">
        <v>63</v>
      </c>
      <c r="E1" s="300"/>
    </row>
    <row r="3" spans="1:5" s="304" customFormat="1" ht="12.75">
      <c r="A3" s="356" t="s">
        <v>469</v>
      </c>
      <c r="B3" s="421" t="s">
        <v>64</v>
      </c>
      <c r="C3" s="422"/>
      <c r="D3" s="302">
        <f>SUM(D4:D13)</f>
        <v>0</v>
      </c>
      <c r="E3" s="303"/>
    </row>
    <row r="4" spans="1:5" s="304" customFormat="1" ht="12.75">
      <c r="A4" s="301"/>
      <c r="B4" s="305" t="s">
        <v>106</v>
      </c>
      <c r="C4" s="306"/>
      <c r="D4" s="302">
        <f>'SO 04_10'!H15</f>
        <v>0</v>
      </c>
      <c r="E4" s="303"/>
    </row>
    <row r="5" spans="1:5" s="304" customFormat="1" ht="12.75">
      <c r="A5" s="301"/>
      <c r="B5" s="305" t="s">
        <v>126</v>
      </c>
      <c r="C5" s="306"/>
      <c r="D5" s="302">
        <f>'SO 04_10'!H20</f>
        <v>0</v>
      </c>
      <c r="E5" s="303"/>
    </row>
    <row r="6" spans="1:5" s="304" customFormat="1" ht="12.75" outlineLevel="1">
      <c r="A6" s="307"/>
      <c r="B6" s="308" t="s">
        <v>65</v>
      </c>
      <c r="C6" s="309"/>
      <c r="D6" s="310">
        <f>'SO 04_10'!H25</f>
        <v>0</v>
      </c>
      <c r="E6" s="303"/>
    </row>
    <row r="7" spans="1:5" s="304" customFormat="1" ht="12.75" outlineLevel="1">
      <c r="A7" s="307"/>
      <c r="B7" s="308" t="s">
        <v>66</v>
      </c>
      <c r="C7" s="309"/>
      <c r="D7" s="310">
        <f>'SO 04_10'!H29</f>
        <v>0</v>
      </c>
      <c r="E7" s="303"/>
    </row>
    <row r="8" spans="1:5" s="304" customFormat="1" ht="12.75" outlineLevel="1">
      <c r="A8" s="307"/>
      <c r="B8" s="308" t="s">
        <v>67</v>
      </c>
      <c r="C8" s="309"/>
      <c r="D8" s="310">
        <f>'SO 04_10'!H41</f>
        <v>0</v>
      </c>
      <c r="E8" s="303"/>
    </row>
    <row r="9" spans="1:5" s="304" customFormat="1" ht="12.75" outlineLevel="1">
      <c r="A9" s="307"/>
      <c r="B9" s="308" t="s">
        <v>68</v>
      </c>
      <c r="C9" s="309"/>
      <c r="D9" s="310">
        <f>'SO 04_10'!H54</f>
        <v>0</v>
      </c>
      <c r="E9" s="303"/>
    </row>
    <row r="10" spans="1:5" s="304" customFormat="1" ht="12.75" outlineLevel="1">
      <c r="A10" s="307"/>
      <c r="B10" s="308" t="s">
        <v>138</v>
      </c>
      <c r="C10" s="309"/>
      <c r="D10" s="310">
        <f>'SO 04_10'!H60</f>
        <v>0</v>
      </c>
      <c r="E10" s="303"/>
    </row>
    <row r="11" spans="1:5" s="304" customFormat="1" ht="12.75" outlineLevel="1">
      <c r="A11" s="307"/>
      <c r="B11" s="308" t="s">
        <v>69</v>
      </c>
      <c r="C11" s="309"/>
      <c r="D11" s="310">
        <f>'SO 04_10'!H68</f>
        <v>0</v>
      </c>
      <c r="E11" s="303"/>
    </row>
    <row r="12" spans="1:5" s="304" customFormat="1" ht="12.75" outlineLevel="1">
      <c r="A12" s="307"/>
      <c r="B12" s="308" t="s">
        <v>70</v>
      </c>
      <c r="C12" s="309"/>
      <c r="D12" s="310">
        <f>'SO 04_10'!H74</f>
        <v>0</v>
      </c>
      <c r="E12" s="303"/>
    </row>
    <row r="13" spans="1:5" s="304" customFormat="1" ht="12.75" outlineLevel="1">
      <c r="A13" s="307"/>
      <c r="B13" s="308" t="s">
        <v>202</v>
      </c>
      <c r="C13" s="309"/>
      <c r="D13" s="310">
        <f>'SO 04_10'!H83</f>
        <v>0</v>
      </c>
      <c r="E13" s="303"/>
    </row>
    <row r="14" spans="1:5" s="304" customFormat="1" ht="12.75">
      <c r="A14" s="307"/>
      <c r="B14" s="308"/>
      <c r="C14" s="309"/>
      <c r="D14" s="310"/>
      <c r="E14" s="303"/>
    </row>
    <row r="15" spans="1:5" s="304" customFormat="1" ht="12.75">
      <c r="A15" s="307"/>
      <c r="B15" s="308"/>
      <c r="C15" s="309"/>
      <c r="D15" s="310"/>
      <c r="E15" s="303"/>
    </row>
    <row r="16" spans="1:5" s="304" customFormat="1" ht="12.75">
      <c r="A16" s="307"/>
      <c r="B16" s="308"/>
      <c r="C16" s="309"/>
      <c r="D16" s="310"/>
      <c r="E16" s="303"/>
    </row>
    <row r="17" spans="1:5" s="304" customFormat="1" ht="12.75">
      <c r="A17" s="307"/>
      <c r="C17" s="309"/>
      <c r="D17" s="307"/>
      <c r="E17" s="303"/>
    </row>
    <row r="18" spans="1:5" s="316" customFormat="1" ht="15.75">
      <c r="A18" s="311"/>
      <c r="B18" s="312" t="s">
        <v>71</v>
      </c>
      <c r="C18" s="313"/>
      <c r="D18" s="314">
        <f>SUM(D3)</f>
        <v>0</v>
      </c>
      <c r="E18" s="315"/>
    </row>
    <row r="19" spans="1:5">
      <c r="A19" s="317"/>
      <c r="B19" s="318"/>
      <c r="C19" s="319"/>
      <c r="D19" s="317"/>
    </row>
    <row r="20" spans="1:5" ht="15.75" hidden="1" customHeight="1">
      <c r="A20" s="322"/>
      <c r="B20" s="323"/>
      <c r="C20" s="322"/>
      <c r="D20" s="322"/>
    </row>
    <row r="21" spans="1:5" s="299" customFormat="1" ht="15.75" hidden="1" customHeight="1">
      <c r="A21" s="323" t="s">
        <v>72</v>
      </c>
      <c r="B21" s="323"/>
      <c r="C21" s="323"/>
      <c r="D21" s="323"/>
      <c r="E21" s="300"/>
    </row>
    <row r="22" spans="1:5" s="299" customFormat="1" ht="15.75" hidden="1" customHeight="1">
      <c r="A22" s="323"/>
      <c r="B22" s="323"/>
      <c r="C22" s="323"/>
      <c r="D22" s="323"/>
      <c r="E22" s="300"/>
    </row>
    <row r="23" spans="1:5" s="299" customFormat="1" ht="15.75" hidden="1" customHeight="1">
      <c r="A23" s="323"/>
      <c r="B23" s="323"/>
      <c r="C23" s="323"/>
      <c r="D23" s="323"/>
      <c r="E23" s="300"/>
    </row>
    <row r="24" spans="1:5" ht="15" hidden="1" customHeight="1">
      <c r="A24" s="324"/>
      <c r="C24" s="324"/>
      <c r="D24" s="324"/>
    </row>
    <row r="25" spans="1:5" ht="15" hidden="1" customHeight="1">
      <c r="A25" s="317"/>
      <c r="B25" s="318" t="s">
        <v>73</v>
      </c>
      <c r="C25" s="319"/>
      <c r="D25" s="325">
        <f>D18</f>
        <v>0</v>
      </c>
    </row>
    <row r="26" spans="1:5" ht="15" hidden="1" customHeight="1">
      <c r="A26" s="317"/>
      <c r="B26" s="318" t="s">
        <v>74</v>
      </c>
      <c r="C26" s="319"/>
      <c r="D26" s="325">
        <v>0</v>
      </c>
    </row>
    <row r="27" spans="1:5" ht="15.75" hidden="1" customHeight="1">
      <c r="A27" s="317"/>
      <c r="B27" s="326" t="s">
        <v>71</v>
      </c>
      <c r="C27" s="327"/>
      <c r="D27" s="328">
        <f>SUM(D25:D26)</f>
        <v>0</v>
      </c>
    </row>
    <row r="28" spans="1:5" hidden="1">
      <c r="A28" s="317"/>
      <c r="B28" s="318"/>
      <c r="C28" s="319"/>
      <c r="D28" s="317"/>
    </row>
    <row r="29" spans="1:5" hidden="1">
      <c r="A29" s="317"/>
      <c r="B29" s="318" t="s">
        <v>56</v>
      </c>
      <c r="C29" s="329">
        <v>0.19</v>
      </c>
      <c r="D29" s="325">
        <f>C29*D27</f>
        <v>0</v>
      </c>
    </row>
    <row r="30" spans="1:5" hidden="1">
      <c r="A30" s="317"/>
      <c r="B30" s="318"/>
      <c r="C30" s="319"/>
      <c r="D30" s="317"/>
    </row>
    <row r="31" spans="1:5" ht="15.75" hidden="1">
      <c r="A31" s="330"/>
      <c r="B31" s="312" t="s">
        <v>75</v>
      </c>
      <c r="C31" s="313"/>
      <c r="D31" s="314">
        <f>SUM(D27:D29)</f>
        <v>0</v>
      </c>
    </row>
    <row r="32" spans="1:5" hidden="1"/>
  </sheetData>
  <mergeCells count="1">
    <mergeCell ref="B3:C3"/>
  </mergeCells>
  <printOptions horizontalCentered="1"/>
  <pageMargins left="0.78740157480314965" right="0.39370078740157483" top="1.0236220472440944" bottom="0.70866141732283472" header="0.51181102362204722" footer="0.51181102362204722"/>
  <pageSetup paperSize="9" orientation="landscape" r:id="rId1"/>
  <headerFooter alignWithMargins="0">
    <oddHeader xml:space="preserve">&amp;L&amp;"Times New Roman CE,Tučné"Změna vstupu s lékárnou do areálu nemocnice Jičín
SO 04 Úprava zadního vjezdu&amp;"Times New Roman CE,Obyčejné"
Rekapitulace&amp;R&amp;"Times New Roman CE,Tučné"Celkové náklady stavby - rozpočet&amp;"Times New Roman CE,Obyčejné"
</oddHeader>
    <oddFooter>&amp;C&amp;P / &amp;N&amp;Rrevize 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33"/>
  <sheetViews>
    <sheetView showGridLines="0" showZeros="0" view="pageBreakPreview" zoomScale="80" zoomScaleNormal="75" zoomScaleSheetLayoutView="80" workbookViewId="0">
      <selection activeCell="H84" sqref="H84"/>
    </sheetView>
  </sheetViews>
  <sheetFormatPr defaultColWidth="9.140625" defaultRowHeight="18.600000000000001" customHeight="1"/>
  <cols>
    <col min="1" max="1" width="5.5703125" style="100" customWidth="1"/>
    <col min="2" max="2" width="4.5703125" style="98" bestFit="1" customWidth="1"/>
    <col min="3" max="3" width="13.5703125" style="98" customWidth="1"/>
    <col min="4" max="4" width="47.42578125" style="98" customWidth="1"/>
    <col min="5" max="5" width="9.42578125" style="99" bestFit="1" customWidth="1"/>
    <col min="6" max="6" width="8.5703125" style="100" customWidth="1"/>
    <col min="7" max="7" width="11.42578125" style="101" customWidth="1"/>
    <col min="8" max="8" width="14" style="102" bestFit="1" customWidth="1"/>
    <col min="9" max="9" width="9.42578125" style="50" customWidth="1"/>
    <col min="10" max="10" width="99.42578125" style="106" customWidth="1"/>
    <col min="11" max="16384" width="9.140625" style="50"/>
  </cols>
  <sheetData>
    <row r="1" spans="1:15" ht="18.600000000000001" customHeight="1">
      <c r="A1" s="427" t="s">
        <v>76</v>
      </c>
      <c r="B1" s="428"/>
      <c r="C1" s="431" t="s">
        <v>77</v>
      </c>
      <c r="D1" s="431" t="s">
        <v>78</v>
      </c>
      <c r="E1" s="433" t="s">
        <v>79</v>
      </c>
      <c r="F1" s="431" t="s">
        <v>80</v>
      </c>
      <c r="G1" s="431" t="s">
        <v>81</v>
      </c>
      <c r="H1" s="423" t="s">
        <v>82</v>
      </c>
    </row>
    <row r="2" spans="1:15" ht="18.600000000000001" customHeight="1" thickBot="1">
      <c r="A2" s="429"/>
      <c r="B2" s="430"/>
      <c r="C2" s="432"/>
      <c r="D2" s="432"/>
      <c r="E2" s="434"/>
      <c r="F2" s="432"/>
      <c r="G2" s="432"/>
      <c r="H2" s="424"/>
    </row>
    <row r="3" spans="1:15" ht="18.600000000000001" customHeight="1" thickBot="1">
      <c r="A3" s="425"/>
      <c r="B3" s="426"/>
      <c r="C3" s="51"/>
      <c r="D3" s="52"/>
      <c r="E3" s="53"/>
      <c r="F3" s="54"/>
      <c r="G3" s="55" t="s">
        <v>83</v>
      </c>
      <c r="H3" s="56">
        <f>SUM(H4:H84)/2</f>
        <v>0</v>
      </c>
    </row>
    <row r="4" spans="1:15" ht="18.600000000000001" customHeight="1">
      <c r="A4" s="57"/>
      <c r="B4" s="58"/>
      <c r="C4" s="59"/>
      <c r="D4" s="60"/>
      <c r="E4" s="61"/>
      <c r="F4" s="62"/>
      <c r="G4" s="63"/>
      <c r="H4" s="64"/>
    </row>
    <row r="5" spans="1:15" ht="18.600000000000001" customHeight="1">
      <c r="A5" s="57"/>
      <c r="B5" s="58"/>
      <c r="C5" s="68"/>
      <c r="D5" s="65" t="s">
        <v>106</v>
      </c>
      <c r="E5" s="103"/>
      <c r="F5" s="104"/>
      <c r="G5" s="105"/>
      <c r="H5" s="74"/>
      <c r="J5" s="50"/>
    </row>
    <row r="6" spans="1:15" s="118" customFormat="1" ht="18.600000000000001" customHeight="1">
      <c r="A6" s="111"/>
      <c r="B6" s="150">
        <v>1</v>
      </c>
      <c r="C6" s="150" t="s">
        <v>114</v>
      </c>
      <c r="D6" s="149" t="s">
        <v>115</v>
      </c>
      <c r="E6" s="114">
        <v>1.6919999999999999</v>
      </c>
      <c r="F6" s="115" t="s">
        <v>88</v>
      </c>
      <c r="G6" s="116"/>
      <c r="H6" s="117">
        <f t="shared" ref="H6:H14" si="0">G6*E6</f>
        <v>0</v>
      </c>
      <c r="J6" s="153"/>
    </row>
    <row r="7" spans="1:15" s="118" customFormat="1" ht="18.600000000000001" customHeight="1">
      <c r="A7" s="111"/>
      <c r="B7" s="150">
        <v>2</v>
      </c>
      <c r="C7" s="150" t="s">
        <v>116</v>
      </c>
      <c r="D7" s="149" t="s">
        <v>117</v>
      </c>
      <c r="E7" s="114">
        <v>1.6919999999999999</v>
      </c>
      <c r="F7" s="115" t="s">
        <v>88</v>
      </c>
      <c r="G7" s="116"/>
      <c r="H7" s="117">
        <f t="shared" si="0"/>
        <v>0</v>
      </c>
      <c r="J7" s="153"/>
    </row>
    <row r="8" spans="1:15" s="118" customFormat="1" ht="18.600000000000001" customHeight="1">
      <c r="A8" s="111"/>
      <c r="B8" s="150">
        <v>3</v>
      </c>
      <c r="C8" s="150" t="s">
        <v>118</v>
      </c>
      <c r="D8" s="149" t="s">
        <v>119</v>
      </c>
      <c r="E8" s="114">
        <v>2.3519999999999999</v>
      </c>
      <c r="F8" s="115" t="s">
        <v>88</v>
      </c>
      <c r="G8" s="116"/>
      <c r="H8" s="117">
        <f t="shared" si="0"/>
        <v>0</v>
      </c>
      <c r="J8" s="153"/>
    </row>
    <row r="9" spans="1:15" s="118" customFormat="1" ht="18.600000000000001" customHeight="1">
      <c r="A9" s="111"/>
      <c r="B9" s="150">
        <v>4</v>
      </c>
      <c r="C9" s="150" t="s">
        <v>120</v>
      </c>
      <c r="D9" s="149" t="s">
        <v>121</v>
      </c>
      <c r="E9" s="114">
        <v>2.3519999999999999</v>
      </c>
      <c r="F9" s="115" t="s">
        <v>88</v>
      </c>
      <c r="G9" s="116"/>
      <c r="H9" s="117">
        <f t="shared" si="0"/>
        <v>0</v>
      </c>
      <c r="J9" s="153"/>
    </row>
    <row r="10" spans="1:15" s="118" customFormat="1" ht="18.600000000000001" customHeight="1">
      <c r="A10" s="111"/>
      <c r="B10" s="150">
        <v>5</v>
      </c>
      <c r="C10" s="150" t="s">
        <v>107</v>
      </c>
      <c r="D10" s="149" t="s">
        <v>108</v>
      </c>
      <c r="E10" s="114">
        <v>2.3519999999999999</v>
      </c>
      <c r="F10" s="115" t="s">
        <v>88</v>
      </c>
      <c r="G10" s="116"/>
      <c r="H10" s="117">
        <f t="shared" si="0"/>
        <v>0</v>
      </c>
      <c r="J10" s="153"/>
    </row>
    <row r="11" spans="1:15" s="118" customFormat="1" ht="18.600000000000001" customHeight="1">
      <c r="A11" s="111"/>
      <c r="B11" s="150">
        <v>6</v>
      </c>
      <c r="C11" s="150" t="s">
        <v>109</v>
      </c>
      <c r="D11" s="149" t="s">
        <v>110</v>
      </c>
      <c r="E11" s="114">
        <v>2.3519999999999999</v>
      </c>
      <c r="F11" s="115" t="s">
        <v>88</v>
      </c>
      <c r="G11" s="116"/>
      <c r="H11" s="117">
        <f t="shared" si="0"/>
        <v>0</v>
      </c>
      <c r="J11" s="153"/>
    </row>
    <row r="12" spans="1:15" s="118" customFormat="1" ht="18.600000000000001" customHeight="1">
      <c r="A12" s="111"/>
      <c r="B12" s="150">
        <v>7</v>
      </c>
      <c r="C12" s="150" t="s">
        <v>111</v>
      </c>
      <c r="D12" s="149" t="s">
        <v>112</v>
      </c>
      <c r="E12" s="114">
        <v>2.3519999999999999</v>
      </c>
      <c r="F12" s="115" t="s">
        <v>88</v>
      </c>
      <c r="G12" s="116"/>
      <c r="H12" s="117">
        <f t="shared" si="0"/>
        <v>0</v>
      </c>
      <c r="J12" s="153"/>
    </row>
    <row r="13" spans="1:15" s="118" customFormat="1" ht="18.600000000000001" customHeight="1">
      <c r="A13" s="111"/>
      <c r="B13" s="150">
        <v>8</v>
      </c>
      <c r="C13" s="150" t="s">
        <v>122</v>
      </c>
      <c r="D13" s="149" t="s">
        <v>123</v>
      </c>
      <c r="E13" s="114">
        <v>1.5</v>
      </c>
      <c r="F13" s="115" t="s">
        <v>88</v>
      </c>
      <c r="G13" s="116"/>
      <c r="H13" s="117">
        <f t="shared" si="0"/>
        <v>0</v>
      </c>
      <c r="J13" s="153"/>
    </row>
    <row r="14" spans="1:15" s="118" customFormat="1" ht="18.600000000000001" customHeight="1">
      <c r="A14" s="111"/>
      <c r="B14" s="150">
        <v>9</v>
      </c>
      <c r="C14" s="112" t="s">
        <v>125</v>
      </c>
      <c r="D14" s="113" t="s">
        <v>113</v>
      </c>
      <c r="E14" s="114">
        <v>4.0439999999999996</v>
      </c>
      <c r="F14" s="115" t="s">
        <v>88</v>
      </c>
      <c r="G14" s="116"/>
      <c r="H14" s="117">
        <f t="shared" si="0"/>
        <v>0</v>
      </c>
      <c r="J14" s="124"/>
    </row>
    <row r="15" spans="1:15" s="139" customFormat="1" ht="18.600000000000001" customHeight="1">
      <c r="A15" s="140"/>
      <c r="B15" s="141"/>
      <c r="C15" s="132"/>
      <c r="D15" s="127" t="s">
        <v>106</v>
      </c>
      <c r="E15" s="142"/>
      <c r="F15" s="143"/>
      <c r="G15" s="144"/>
      <c r="H15" s="131">
        <f>SUM(H6:H14)</f>
        <v>0</v>
      </c>
      <c r="J15" s="145"/>
      <c r="O15" s="146"/>
    </row>
    <row r="16" spans="1:15" s="139" customFormat="1" ht="18.600000000000001" customHeight="1">
      <c r="A16" s="140"/>
      <c r="B16" s="141"/>
      <c r="C16" s="132"/>
      <c r="D16" s="147"/>
      <c r="E16" s="142"/>
      <c r="F16" s="143"/>
      <c r="G16" s="144"/>
      <c r="H16" s="138"/>
      <c r="J16" s="145"/>
    </row>
    <row r="17" spans="1:10" s="139" customFormat="1" ht="18.600000000000001" customHeight="1">
      <c r="A17" s="140"/>
      <c r="B17" s="141"/>
      <c r="C17" s="132"/>
      <c r="D17" s="127" t="s">
        <v>126</v>
      </c>
      <c r="E17" s="142"/>
      <c r="F17" s="143"/>
      <c r="G17" s="144"/>
      <c r="H17" s="138"/>
      <c r="J17" s="145"/>
    </row>
    <row r="18" spans="1:10" s="118" customFormat="1" ht="18.600000000000001" customHeight="1">
      <c r="A18" s="111"/>
      <c r="B18" s="150">
        <v>10</v>
      </c>
      <c r="C18" s="150" t="s">
        <v>169</v>
      </c>
      <c r="D18" s="149" t="s">
        <v>170</v>
      </c>
      <c r="E18" s="114">
        <v>0.50549999999999995</v>
      </c>
      <c r="F18" s="115" t="s">
        <v>88</v>
      </c>
      <c r="G18" s="116"/>
      <c r="H18" s="117">
        <f t="shared" ref="H18:H19" si="1">G18*E18</f>
        <v>0</v>
      </c>
      <c r="J18" s="153"/>
    </row>
    <row r="19" spans="1:10" s="118" customFormat="1" ht="18.600000000000001" customHeight="1">
      <c r="A19" s="111"/>
      <c r="B19" s="150">
        <v>11</v>
      </c>
      <c r="C19" s="150" t="s">
        <v>127</v>
      </c>
      <c r="D19" s="149" t="s">
        <v>128</v>
      </c>
      <c r="E19" s="114">
        <v>4.0439999999999996</v>
      </c>
      <c r="F19" s="115" t="s">
        <v>88</v>
      </c>
      <c r="G19" s="116"/>
      <c r="H19" s="117">
        <f t="shared" si="1"/>
        <v>0</v>
      </c>
      <c r="J19" s="153"/>
    </row>
    <row r="20" spans="1:10" s="139" customFormat="1" ht="18.600000000000001" customHeight="1">
      <c r="A20" s="140"/>
      <c r="B20" s="141"/>
      <c r="C20" s="132"/>
      <c r="D20" s="127" t="s">
        <v>126</v>
      </c>
      <c r="E20" s="142"/>
      <c r="F20" s="143"/>
      <c r="G20" s="144"/>
      <c r="H20" s="131">
        <f>SUM(H18:H19)</f>
        <v>0</v>
      </c>
      <c r="J20" s="145"/>
    </row>
    <row r="21" spans="1:10" s="139" customFormat="1" ht="18.600000000000001" customHeight="1">
      <c r="A21" s="140"/>
      <c r="B21" s="141"/>
      <c r="C21" s="132"/>
      <c r="D21" s="147"/>
      <c r="E21" s="142"/>
      <c r="F21" s="143"/>
      <c r="G21" s="144"/>
      <c r="H21" s="138"/>
      <c r="J21" s="145"/>
    </row>
    <row r="22" spans="1:10" s="119" customFormat="1" ht="18.600000000000001" customHeight="1">
      <c r="A22" s="148"/>
      <c r="B22" s="125"/>
      <c r="C22" s="126"/>
      <c r="D22" s="127" t="s">
        <v>65</v>
      </c>
      <c r="E22" s="128"/>
      <c r="F22" s="129"/>
      <c r="G22" s="130"/>
      <c r="H22" s="131"/>
      <c r="J22" s="120"/>
    </row>
    <row r="23" spans="1:10" s="118" customFormat="1" ht="18.600000000000001" customHeight="1">
      <c r="A23" s="111"/>
      <c r="B23" s="150">
        <v>12</v>
      </c>
      <c r="C23" s="150" t="s">
        <v>151</v>
      </c>
      <c r="D23" s="149" t="s">
        <v>152</v>
      </c>
      <c r="E23" s="114">
        <v>7.8959999999999981</v>
      </c>
      <c r="F23" s="115" t="s">
        <v>88</v>
      </c>
      <c r="G23" s="116"/>
      <c r="H23" s="117">
        <f t="shared" ref="H23:H24" si="2">G23*E23</f>
        <v>0</v>
      </c>
      <c r="J23" s="153"/>
    </row>
    <row r="24" spans="1:10" s="118" customFormat="1" ht="18.600000000000001" customHeight="1">
      <c r="A24" s="111"/>
      <c r="B24" s="150">
        <v>13</v>
      </c>
      <c r="C24" s="150" t="s">
        <v>153</v>
      </c>
      <c r="D24" s="149" t="s">
        <v>154</v>
      </c>
      <c r="E24" s="114">
        <v>3.6</v>
      </c>
      <c r="F24" s="115" t="s">
        <v>88</v>
      </c>
      <c r="G24" s="116"/>
      <c r="H24" s="117">
        <f t="shared" si="2"/>
        <v>0</v>
      </c>
      <c r="J24" s="153"/>
    </row>
    <row r="25" spans="1:10" s="119" customFormat="1" ht="18.600000000000001" customHeight="1">
      <c r="A25" s="111"/>
      <c r="B25" s="125"/>
      <c r="C25" s="126"/>
      <c r="D25" s="127" t="s">
        <v>65</v>
      </c>
      <c r="E25" s="128"/>
      <c r="F25" s="129"/>
      <c r="G25" s="130"/>
      <c r="H25" s="131">
        <f>SUM(H22:H24)</f>
        <v>0</v>
      </c>
      <c r="J25" s="120"/>
    </row>
    <row r="26" spans="1:10" s="121" customFormat="1" ht="18.600000000000001" customHeight="1">
      <c r="A26" s="111"/>
      <c r="B26" s="132"/>
      <c r="C26" s="133"/>
      <c r="D26" s="134"/>
      <c r="E26" s="135"/>
      <c r="F26" s="136"/>
      <c r="G26" s="137"/>
      <c r="H26" s="138"/>
      <c r="J26" s="122"/>
    </row>
    <row r="27" spans="1:10" s="119" customFormat="1" ht="18.600000000000001" customHeight="1">
      <c r="A27" s="111"/>
      <c r="B27" s="125"/>
      <c r="C27" s="126"/>
      <c r="D27" s="127" t="s">
        <v>66</v>
      </c>
      <c r="E27" s="128"/>
      <c r="F27" s="129"/>
      <c r="G27" s="130"/>
      <c r="H27" s="131"/>
      <c r="J27" s="123"/>
    </row>
    <row r="28" spans="1:10" s="118" customFormat="1" ht="18.600000000000001" customHeight="1">
      <c r="A28" s="111"/>
      <c r="B28" s="150">
        <v>14</v>
      </c>
      <c r="C28" s="150" t="s">
        <v>155</v>
      </c>
      <c r="D28" s="149" t="s">
        <v>156</v>
      </c>
      <c r="E28" s="114">
        <v>16.8</v>
      </c>
      <c r="F28" s="115" t="s">
        <v>84</v>
      </c>
      <c r="G28" s="116"/>
      <c r="H28" s="117">
        <f t="shared" ref="H28" si="3">G28*E28</f>
        <v>0</v>
      </c>
      <c r="J28" s="153"/>
    </row>
    <row r="29" spans="1:10" s="119" customFormat="1" ht="18.600000000000001" customHeight="1">
      <c r="A29" s="111"/>
      <c r="B29" s="125"/>
      <c r="C29" s="126"/>
      <c r="D29" s="127" t="s">
        <v>66</v>
      </c>
      <c r="E29" s="128"/>
      <c r="F29" s="129"/>
      <c r="G29" s="130"/>
      <c r="H29" s="131">
        <f>SUM(H28:H28)</f>
        <v>0</v>
      </c>
      <c r="J29" s="120"/>
    </row>
    <row r="30" spans="1:10" s="121" customFormat="1" ht="18.600000000000001" customHeight="1">
      <c r="A30" s="111"/>
      <c r="B30" s="132"/>
      <c r="C30" s="133"/>
      <c r="D30" s="134"/>
      <c r="E30" s="135"/>
      <c r="F30" s="136"/>
      <c r="G30" s="137"/>
      <c r="H30" s="138"/>
      <c r="J30" s="122"/>
    </row>
    <row r="31" spans="1:10" s="119" customFormat="1" ht="18.600000000000001" customHeight="1">
      <c r="A31" s="111"/>
      <c r="B31" s="125"/>
      <c r="C31" s="126"/>
      <c r="D31" s="127" t="s">
        <v>67</v>
      </c>
      <c r="E31" s="128"/>
      <c r="F31" s="129"/>
      <c r="G31" s="130"/>
      <c r="H31" s="131"/>
      <c r="J31" s="120"/>
    </row>
    <row r="32" spans="1:10" s="118" customFormat="1" ht="18.600000000000001" customHeight="1">
      <c r="A32" s="111"/>
      <c r="B32" s="150">
        <v>15</v>
      </c>
      <c r="C32" s="150" t="s">
        <v>89</v>
      </c>
      <c r="D32" s="149" t="s">
        <v>90</v>
      </c>
      <c r="E32" s="114">
        <v>20</v>
      </c>
      <c r="F32" s="115" t="s">
        <v>84</v>
      </c>
      <c r="G32" s="116"/>
      <c r="H32" s="117">
        <f t="shared" ref="H32:H40" si="4">G32*E32</f>
        <v>0</v>
      </c>
      <c r="J32" s="153"/>
    </row>
    <row r="33" spans="1:10" s="118" customFormat="1" ht="18.600000000000001" customHeight="1">
      <c r="A33" s="111"/>
      <c r="B33" s="150">
        <v>16</v>
      </c>
      <c r="C33" s="150" t="s">
        <v>91</v>
      </c>
      <c r="D33" s="149" t="s">
        <v>92</v>
      </c>
      <c r="E33" s="114">
        <v>20</v>
      </c>
      <c r="F33" s="115" t="s">
        <v>84</v>
      </c>
      <c r="G33" s="116"/>
      <c r="H33" s="117">
        <f t="shared" si="4"/>
        <v>0</v>
      </c>
      <c r="J33" s="153"/>
    </row>
    <row r="34" spans="1:10" s="118" customFormat="1" ht="18.600000000000001" customHeight="1">
      <c r="A34" s="111"/>
      <c r="B34" s="150">
        <v>17</v>
      </c>
      <c r="C34" s="150" t="s">
        <v>161</v>
      </c>
      <c r="D34" s="149" t="s">
        <v>162</v>
      </c>
      <c r="E34" s="114">
        <v>16.25</v>
      </c>
      <c r="F34" s="115" t="s">
        <v>85</v>
      </c>
      <c r="G34" s="116"/>
      <c r="H34" s="117">
        <f t="shared" si="4"/>
        <v>0</v>
      </c>
      <c r="J34" s="152"/>
    </row>
    <row r="35" spans="1:10" s="118" customFormat="1" ht="18.600000000000001" customHeight="1">
      <c r="A35" s="111"/>
      <c r="B35" s="150">
        <v>18</v>
      </c>
      <c r="C35" s="150" t="s">
        <v>437</v>
      </c>
      <c r="D35" s="149" t="s">
        <v>438</v>
      </c>
      <c r="E35" s="114">
        <v>200</v>
      </c>
      <c r="F35" s="115" t="s">
        <v>84</v>
      </c>
      <c r="G35" s="116"/>
      <c r="H35" s="117">
        <f t="shared" si="4"/>
        <v>0</v>
      </c>
      <c r="J35" s="153"/>
    </row>
    <row r="36" spans="1:10" s="118" customFormat="1" ht="18.600000000000001" customHeight="1">
      <c r="A36" s="111"/>
      <c r="B36" s="150">
        <v>19</v>
      </c>
      <c r="C36" s="150" t="s">
        <v>298</v>
      </c>
      <c r="D36" s="149" t="s">
        <v>423</v>
      </c>
      <c r="E36" s="114">
        <v>2</v>
      </c>
      <c r="F36" s="115" t="s">
        <v>87</v>
      </c>
      <c r="G36" s="116"/>
      <c r="H36" s="117">
        <f t="shared" si="4"/>
        <v>0</v>
      </c>
      <c r="J36" s="153"/>
    </row>
    <row r="37" spans="1:10" s="118" customFormat="1" ht="18.600000000000001" customHeight="1">
      <c r="A37" s="111"/>
      <c r="B37" s="150">
        <v>20</v>
      </c>
      <c r="C37" s="150" t="s">
        <v>299</v>
      </c>
      <c r="D37" s="149" t="s">
        <v>424</v>
      </c>
      <c r="E37" s="114">
        <v>2</v>
      </c>
      <c r="F37" s="115" t="s">
        <v>87</v>
      </c>
      <c r="G37" s="116"/>
      <c r="H37" s="117">
        <f t="shared" si="4"/>
        <v>0</v>
      </c>
      <c r="J37" s="153"/>
    </row>
    <row r="38" spans="1:10" s="118" customFormat="1" ht="18.600000000000001" customHeight="1">
      <c r="A38" s="111"/>
      <c r="B38" s="150">
        <v>21</v>
      </c>
      <c r="C38" s="150" t="s">
        <v>300</v>
      </c>
      <c r="D38" s="149" t="s">
        <v>425</v>
      </c>
      <c r="E38" s="114">
        <v>1</v>
      </c>
      <c r="F38" s="115" t="s">
        <v>87</v>
      </c>
      <c r="G38" s="116"/>
      <c r="H38" s="117">
        <f t="shared" si="4"/>
        <v>0</v>
      </c>
      <c r="J38" s="153"/>
    </row>
    <row r="39" spans="1:10" s="118" customFormat="1" ht="18.600000000000001" customHeight="1">
      <c r="A39" s="111"/>
      <c r="B39" s="150">
        <v>22</v>
      </c>
      <c r="C39" s="150" t="s">
        <v>441</v>
      </c>
      <c r="D39" s="149" t="s">
        <v>442</v>
      </c>
      <c r="E39" s="347">
        <v>1</v>
      </c>
      <c r="F39" s="348" t="s">
        <v>175</v>
      </c>
      <c r="G39" s="349"/>
      <c r="H39" s="350">
        <f t="shared" si="4"/>
        <v>0</v>
      </c>
      <c r="J39" s="153"/>
    </row>
    <row r="40" spans="1:10" s="118" customFormat="1" ht="18.600000000000001" customHeight="1">
      <c r="A40" s="111"/>
      <c r="B40" s="150">
        <v>23</v>
      </c>
      <c r="C40" s="150" t="s">
        <v>443</v>
      </c>
      <c r="D40" s="149" t="s">
        <v>444</v>
      </c>
      <c r="E40" s="347">
        <v>1</v>
      </c>
      <c r="F40" s="348" t="s">
        <v>175</v>
      </c>
      <c r="G40" s="349"/>
      <c r="H40" s="350">
        <f t="shared" si="4"/>
        <v>0</v>
      </c>
      <c r="J40" s="153"/>
    </row>
    <row r="41" spans="1:10" s="119" customFormat="1" ht="18.600000000000001" customHeight="1">
      <c r="A41" s="111"/>
      <c r="B41" s="125"/>
      <c r="C41" s="126"/>
      <c r="D41" s="127" t="s">
        <v>67</v>
      </c>
      <c r="E41" s="128"/>
      <c r="F41" s="129"/>
      <c r="G41" s="130"/>
      <c r="H41" s="131">
        <f>SUM(H32:H40)</f>
        <v>0</v>
      </c>
      <c r="J41" s="120"/>
    </row>
    <row r="42" spans="1:10" s="121" customFormat="1" ht="18.600000000000001" customHeight="1">
      <c r="A42" s="111"/>
      <c r="B42" s="132"/>
      <c r="C42" s="133"/>
      <c r="D42" s="134"/>
      <c r="E42" s="135"/>
      <c r="F42" s="136"/>
      <c r="G42" s="137"/>
      <c r="H42" s="138"/>
      <c r="J42" s="122"/>
    </row>
    <row r="43" spans="1:10" s="119" customFormat="1" ht="18.600000000000001" customHeight="1">
      <c r="A43" s="111"/>
      <c r="B43" s="125"/>
      <c r="C43" s="126"/>
      <c r="D43" s="127" t="s">
        <v>68</v>
      </c>
      <c r="E43" s="128"/>
      <c r="F43" s="129"/>
      <c r="G43" s="130"/>
      <c r="H43" s="131"/>
      <c r="J43" s="120"/>
    </row>
    <row r="44" spans="1:10" s="118" customFormat="1" ht="18.600000000000001" customHeight="1">
      <c r="A44" s="111"/>
      <c r="B44" s="150">
        <v>24</v>
      </c>
      <c r="C44" s="150" t="s">
        <v>93</v>
      </c>
      <c r="D44" s="149" t="s">
        <v>94</v>
      </c>
      <c r="E44" s="114">
        <v>250</v>
      </c>
      <c r="F44" s="115" t="s">
        <v>95</v>
      </c>
      <c r="G44" s="116"/>
      <c r="H44" s="117">
        <f t="shared" ref="H44:H47" si="5">G44*E44</f>
        <v>0</v>
      </c>
      <c r="J44" s="153"/>
    </row>
    <row r="45" spans="1:10" s="118" customFormat="1" ht="18.600000000000001" customHeight="1">
      <c r="A45" s="111"/>
      <c r="B45" s="150">
        <v>25</v>
      </c>
      <c r="C45" s="150" t="s">
        <v>129</v>
      </c>
      <c r="D45" s="149" t="s">
        <v>130</v>
      </c>
      <c r="E45" s="114">
        <v>2.1</v>
      </c>
      <c r="F45" s="115" t="s">
        <v>88</v>
      </c>
      <c r="G45" s="116"/>
      <c r="H45" s="117">
        <f t="shared" si="5"/>
        <v>0</v>
      </c>
      <c r="J45" s="153"/>
    </row>
    <row r="46" spans="1:10" s="118" customFormat="1" ht="18.600000000000001" customHeight="1">
      <c r="A46" s="111"/>
      <c r="B46" s="150">
        <v>26</v>
      </c>
      <c r="C46" s="150" t="s">
        <v>105</v>
      </c>
      <c r="D46" s="149" t="s">
        <v>131</v>
      </c>
      <c r="E46" s="114">
        <v>7</v>
      </c>
      <c r="F46" s="115" t="s">
        <v>88</v>
      </c>
      <c r="G46" s="116"/>
      <c r="H46" s="117">
        <f t="shared" si="5"/>
        <v>0</v>
      </c>
      <c r="J46" s="153"/>
    </row>
    <row r="47" spans="1:10" s="118" customFormat="1" ht="18.600000000000001" customHeight="1">
      <c r="A47" s="111"/>
      <c r="B47" s="150">
        <v>27</v>
      </c>
      <c r="C47" s="150" t="s">
        <v>157</v>
      </c>
      <c r="D47" s="149" t="s">
        <v>158</v>
      </c>
      <c r="E47" s="114">
        <v>3</v>
      </c>
      <c r="F47" s="115" t="s">
        <v>88</v>
      </c>
      <c r="G47" s="116"/>
      <c r="H47" s="117">
        <f t="shared" si="5"/>
        <v>0</v>
      </c>
      <c r="J47" s="153"/>
    </row>
    <row r="48" spans="1:10" s="118" customFormat="1" ht="18.600000000000001" customHeight="1">
      <c r="A48" s="111"/>
      <c r="B48" s="150">
        <v>28</v>
      </c>
      <c r="C48" s="150" t="s">
        <v>96</v>
      </c>
      <c r="D48" s="149" t="s">
        <v>97</v>
      </c>
      <c r="E48" s="114">
        <v>20</v>
      </c>
      <c r="F48" s="115" t="s">
        <v>98</v>
      </c>
      <c r="G48" s="116"/>
      <c r="H48" s="117">
        <f t="shared" ref="H48:H53" si="6">G48*E48</f>
        <v>0</v>
      </c>
      <c r="J48" s="153"/>
    </row>
    <row r="49" spans="1:10" s="118" customFormat="1" ht="18.600000000000001" customHeight="1">
      <c r="A49" s="111"/>
      <c r="B49" s="150">
        <v>29</v>
      </c>
      <c r="C49" s="150" t="s">
        <v>132</v>
      </c>
      <c r="D49" s="149" t="s">
        <v>133</v>
      </c>
      <c r="E49" s="114">
        <v>21.5</v>
      </c>
      <c r="F49" s="115" t="s">
        <v>85</v>
      </c>
      <c r="G49" s="116"/>
      <c r="H49" s="117">
        <f t="shared" si="6"/>
        <v>0</v>
      </c>
      <c r="J49" s="153"/>
    </row>
    <row r="50" spans="1:10" s="118" customFormat="1" ht="18.600000000000001" customHeight="1">
      <c r="A50" s="111"/>
      <c r="B50" s="150">
        <v>30</v>
      </c>
      <c r="C50" s="150" t="s">
        <v>134</v>
      </c>
      <c r="D50" s="149" t="s">
        <v>135</v>
      </c>
      <c r="E50" s="114">
        <v>408.5</v>
      </c>
      <c r="F50" s="115" t="s">
        <v>85</v>
      </c>
      <c r="G50" s="116"/>
      <c r="H50" s="117">
        <f t="shared" si="6"/>
        <v>0</v>
      </c>
      <c r="J50" s="153"/>
    </row>
    <row r="51" spans="1:10" s="118" customFormat="1" ht="18.600000000000001" customHeight="1">
      <c r="A51" s="111"/>
      <c r="B51" s="150">
        <v>31</v>
      </c>
      <c r="C51" s="150" t="s">
        <v>99</v>
      </c>
      <c r="D51" s="149" t="s">
        <v>100</v>
      </c>
      <c r="E51" s="114">
        <v>21.5</v>
      </c>
      <c r="F51" s="115" t="s">
        <v>85</v>
      </c>
      <c r="G51" s="116"/>
      <c r="H51" s="117">
        <f t="shared" si="6"/>
        <v>0</v>
      </c>
      <c r="J51" s="153"/>
    </row>
    <row r="52" spans="1:10" s="118" customFormat="1" ht="18.600000000000001" customHeight="1">
      <c r="A52" s="111"/>
      <c r="B52" s="150">
        <v>32</v>
      </c>
      <c r="C52" s="150" t="s">
        <v>159</v>
      </c>
      <c r="D52" s="149" t="s">
        <v>160</v>
      </c>
      <c r="E52" s="114">
        <v>64.5</v>
      </c>
      <c r="F52" s="115" t="s">
        <v>85</v>
      </c>
      <c r="G52" s="116"/>
      <c r="H52" s="117">
        <f t="shared" si="6"/>
        <v>0</v>
      </c>
      <c r="J52" s="153"/>
    </row>
    <row r="53" spans="1:10" s="118" customFormat="1" ht="18.600000000000001" customHeight="1">
      <c r="A53" s="111"/>
      <c r="B53" s="150">
        <v>33</v>
      </c>
      <c r="C53" s="150" t="s">
        <v>136</v>
      </c>
      <c r="D53" s="149" t="s">
        <v>137</v>
      </c>
      <c r="E53" s="114">
        <v>21.5</v>
      </c>
      <c r="F53" s="115" t="s">
        <v>85</v>
      </c>
      <c r="G53" s="116"/>
      <c r="H53" s="117">
        <f t="shared" si="6"/>
        <v>0</v>
      </c>
      <c r="J53" s="152"/>
    </row>
    <row r="54" spans="1:10" s="118" customFormat="1" ht="18.600000000000001" customHeight="1">
      <c r="A54" s="111"/>
      <c r="B54" s="125"/>
      <c r="C54" s="126"/>
      <c r="D54" s="127" t="s">
        <v>68</v>
      </c>
      <c r="E54" s="128"/>
      <c r="F54" s="129"/>
      <c r="G54" s="130"/>
      <c r="H54" s="131">
        <f>SUM(H44:H53)</f>
        <v>0</v>
      </c>
      <c r="J54" s="124"/>
    </row>
    <row r="55" spans="1:10" s="118" customFormat="1" ht="18.600000000000001" customHeight="1">
      <c r="A55" s="111"/>
      <c r="B55" s="132"/>
      <c r="C55" s="133"/>
      <c r="D55" s="134"/>
      <c r="E55" s="135"/>
      <c r="F55" s="136"/>
      <c r="G55" s="137"/>
      <c r="H55" s="138"/>
      <c r="J55" s="124"/>
    </row>
    <row r="56" spans="1:10" s="118" customFormat="1" ht="18.600000000000001" customHeight="1">
      <c r="A56" s="111"/>
      <c r="B56" s="132"/>
      <c r="C56" s="133"/>
      <c r="D56" s="127" t="s">
        <v>138</v>
      </c>
      <c r="E56" s="135"/>
      <c r="F56" s="136"/>
      <c r="G56" s="137"/>
      <c r="H56" s="138"/>
      <c r="J56" s="152"/>
    </row>
    <row r="57" spans="1:10" s="118" customFormat="1" ht="18.600000000000001" customHeight="1">
      <c r="A57" s="111"/>
      <c r="B57" s="150">
        <v>34</v>
      </c>
      <c r="C57" s="150" t="s">
        <v>139</v>
      </c>
      <c r="D57" s="149" t="s">
        <v>140</v>
      </c>
      <c r="E57" s="114">
        <v>4.4349999999999996</v>
      </c>
      <c r="F57" s="115" t="s">
        <v>84</v>
      </c>
      <c r="G57" s="116"/>
      <c r="H57" s="117">
        <f t="shared" ref="H57:H59" si="7">G57*E57</f>
        <v>0</v>
      </c>
      <c r="J57" s="153"/>
    </row>
    <row r="58" spans="1:10" s="118" customFormat="1" ht="18.600000000000001" customHeight="1">
      <c r="A58" s="111"/>
      <c r="B58" s="150">
        <v>35</v>
      </c>
      <c r="C58" s="150" t="s">
        <v>141</v>
      </c>
      <c r="D58" s="149" t="s">
        <v>142</v>
      </c>
      <c r="E58" s="114">
        <v>4.4349999999999996</v>
      </c>
      <c r="F58" s="115" t="s">
        <v>84</v>
      </c>
      <c r="G58" s="116"/>
      <c r="H58" s="117">
        <f t="shared" si="7"/>
        <v>0</v>
      </c>
      <c r="J58" s="153"/>
    </row>
    <row r="59" spans="1:10" s="118" customFormat="1" ht="18.600000000000001" customHeight="1">
      <c r="A59" s="111"/>
      <c r="B59" s="150">
        <v>36</v>
      </c>
      <c r="C59" s="150" t="s">
        <v>143</v>
      </c>
      <c r="D59" s="149" t="s">
        <v>144</v>
      </c>
      <c r="E59" s="114">
        <v>5.0000000000000001E-3</v>
      </c>
      <c r="F59" s="115" t="s">
        <v>85</v>
      </c>
      <c r="G59" s="116"/>
      <c r="H59" s="117">
        <f t="shared" si="7"/>
        <v>0</v>
      </c>
      <c r="J59" s="152"/>
    </row>
    <row r="60" spans="1:10" s="118" customFormat="1" ht="18.600000000000001" customHeight="1">
      <c r="A60" s="111"/>
      <c r="B60" s="132"/>
      <c r="C60" s="133"/>
      <c r="D60" s="127" t="s">
        <v>138</v>
      </c>
      <c r="E60" s="135"/>
      <c r="F60" s="136"/>
      <c r="G60" s="137"/>
      <c r="H60" s="131">
        <f>SUM(H57:H59)</f>
        <v>0</v>
      </c>
      <c r="J60" s="152"/>
    </row>
    <row r="61" spans="1:10" s="118" customFormat="1" ht="18.600000000000001" customHeight="1">
      <c r="A61" s="111"/>
      <c r="B61" s="132"/>
      <c r="C61" s="133"/>
      <c r="D61" s="134"/>
      <c r="E61" s="135"/>
      <c r="F61" s="136"/>
      <c r="G61" s="137"/>
      <c r="H61" s="138"/>
      <c r="J61" s="152"/>
    </row>
    <row r="62" spans="1:10" s="119" customFormat="1" ht="18.600000000000001" customHeight="1">
      <c r="A62" s="111"/>
      <c r="B62" s="125"/>
      <c r="C62" s="126"/>
      <c r="D62" s="127" t="s">
        <v>69</v>
      </c>
      <c r="E62" s="128"/>
      <c r="F62" s="129"/>
      <c r="G62" s="130"/>
      <c r="H62" s="131"/>
      <c r="J62" s="120"/>
    </row>
    <row r="63" spans="1:10" s="118" customFormat="1" ht="20.25" customHeight="1">
      <c r="A63" s="111"/>
      <c r="B63" s="150">
        <v>37</v>
      </c>
      <c r="C63" s="150" t="s">
        <v>171</v>
      </c>
      <c r="D63" s="149" t="s">
        <v>426</v>
      </c>
      <c r="E63" s="114">
        <v>9.5</v>
      </c>
      <c r="F63" s="115" t="s">
        <v>86</v>
      </c>
      <c r="G63" s="116"/>
      <c r="H63" s="117">
        <f t="shared" ref="H63:H67" si="8">G63*E63</f>
        <v>0</v>
      </c>
      <c r="J63" s="153"/>
    </row>
    <row r="64" spans="1:10" s="118" customFormat="1" ht="20.25" customHeight="1">
      <c r="A64" s="111"/>
      <c r="B64" s="150">
        <v>38</v>
      </c>
      <c r="C64" s="150" t="s">
        <v>172</v>
      </c>
      <c r="D64" s="149" t="s">
        <v>427</v>
      </c>
      <c r="E64" s="114">
        <v>2</v>
      </c>
      <c r="F64" s="115" t="s">
        <v>87</v>
      </c>
      <c r="G64" s="116"/>
      <c r="H64" s="117">
        <f t="shared" ref="H64" si="9">G64*E64</f>
        <v>0</v>
      </c>
      <c r="J64" s="153"/>
    </row>
    <row r="65" spans="1:10" s="118" customFormat="1" ht="20.25" customHeight="1">
      <c r="A65" s="111"/>
      <c r="B65" s="150">
        <v>39</v>
      </c>
      <c r="C65" s="150" t="s">
        <v>173</v>
      </c>
      <c r="D65" s="149" t="s">
        <v>428</v>
      </c>
      <c r="E65" s="114">
        <v>9.9</v>
      </c>
      <c r="F65" s="115" t="s">
        <v>86</v>
      </c>
      <c r="G65" s="116"/>
      <c r="H65" s="117">
        <f t="shared" si="8"/>
        <v>0</v>
      </c>
      <c r="J65" s="153"/>
    </row>
    <row r="66" spans="1:10" s="118" customFormat="1" ht="20.25" customHeight="1">
      <c r="A66" s="111"/>
      <c r="B66" s="150">
        <v>40</v>
      </c>
      <c r="C66" s="150" t="s">
        <v>174</v>
      </c>
      <c r="D66" s="149" t="s">
        <v>429</v>
      </c>
      <c r="E66" s="114">
        <v>1</v>
      </c>
      <c r="F66" s="115" t="s">
        <v>86</v>
      </c>
      <c r="G66" s="116"/>
      <c r="H66" s="117">
        <f t="shared" si="8"/>
        <v>0</v>
      </c>
      <c r="J66" s="153"/>
    </row>
    <row r="67" spans="1:10" s="118" customFormat="1" ht="18.600000000000001" customHeight="1">
      <c r="A67" s="111"/>
      <c r="B67" s="150">
        <v>41</v>
      </c>
      <c r="C67" s="112" t="s">
        <v>146</v>
      </c>
      <c r="D67" s="113" t="s">
        <v>145</v>
      </c>
      <c r="E67" s="114">
        <v>1.4999999999999999E-2</v>
      </c>
      <c r="F67" s="115" t="s">
        <v>85</v>
      </c>
      <c r="G67" s="116"/>
      <c r="H67" s="117">
        <f t="shared" si="8"/>
        <v>0</v>
      </c>
      <c r="J67" s="124"/>
    </row>
    <row r="68" spans="1:10" s="118" customFormat="1" ht="18.600000000000001" customHeight="1">
      <c r="A68" s="111"/>
      <c r="B68" s="125"/>
      <c r="C68" s="126"/>
      <c r="D68" s="127" t="s">
        <v>69</v>
      </c>
      <c r="E68" s="128"/>
      <c r="F68" s="129"/>
      <c r="G68" s="130"/>
      <c r="H68" s="131">
        <f>SUM(H63:H67)</f>
        <v>0</v>
      </c>
      <c r="J68" s="124"/>
    </row>
    <row r="69" spans="1:10" s="118" customFormat="1" ht="18.600000000000001" customHeight="1">
      <c r="A69" s="111"/>
      <c r="B69" s="132"/>
      <c r="C69" s="133"/>
      <c r="D69" s="134"/>
      <c r="E69" s="135"/>
      <c r="F69" s="136"/>
      <c r="G69" s="137"/>
      <c r="H69" s="138"/>
      <c r="J69" s="124"/>
    </row>
    <row r="70" spans="1:10" s="118" customFormat="1" ht="18.600000000000001" customHeight="1">
      <c r="A70" s="111"/>
      <c r="B70" s="125"/>
      <c r="C70" s="126"/>
      <c r="D70" s="127" t="s">
        <v>70</v>
      </c>
      <c r="E70" s="128"/>
      <c r="F70" s="129"/>
      <c r="G70" s="130"/>
      <c r="H70" s="131"/>
      <c r="J70" s="151"/>
    </row>
    <row r="71" spans="1:10" s="118" customFormat="1" ht="18.600000000000001" customHeight="1">
      <c r="A71" s="111"/>
      <c r="B71" s="150">
        <v>42</v>
      </c>
      <c r="C71" s="150" t="s">
        <v>147</v>
      </c>
      <c r="D71" s="149" t="s">
        <v>176</v>
      </c>
      <c r="E71" s="114">
        <v>3</v>
      </c>
      <c r="F71" s="115" t="s">
        <v>87</v>
      </c>
      <c r="G71" s="116"/>
      <c r="H71" s="117">
        <f t="shared" ref="H71:H73" si="10">G71*E71</f>
        <v>0</v>
      </c>
      <c r="J71" s="153"/>
    </row>
    <row r="72" spans="1:10" s="118" customFormat="1" ht="18.600000000000001" customHeight="1">
      <c r="A72" s="111"/>
      <c r="B72" s="150">
        <v>43</v>
      </c>
      <c r="C72" s="150" t="s">
        <v>148</v>
      </c>
      <c r="D72" s="149" t="s">
        <v>430</v>
      </c>
      <c r="E72" s="114">
        <v>1</v>
      </c>
      <c r="F72" s="115" t="s">
        <v>87</v>
      </c>
      <c r="G72" s="116"/>
      <c r="H72" s="117">
        <f t="shared" si="10"/>
        <v>0</v>
      </c>
      <c r="J72" s="153"/>
    </row>
    <row r="73" spans="1:10" s="118" customFormat="1" ht="18.600000000000001" customHeight="1">
      <c r="A73" s="111"/>
      <c r="B73" s="150">
        <v>44</v>
      </c>
      <c r="C73" s="150" t="s">
        <v>149</v>
      </c>
      <c r="D73" s="149" t="s">
        <v>150</v>
      </c>
      <c r="E73" s="114">
        <v>0.75</v>
      </c>
      <c r="F73" s="115" t="s">
        <v>85</v>
      </c>
      <c r="G73" s="116"/>
      <c r="H73" s="117">
        <f t="shared" si="10"/>
        <v>0</v>
      </c>
      <c r="J73" s="153"/>
    </row>
    <row r="74" spans="1:10" s="118" customFormat="1" ht="18.600000000000001" customHeight="1">
      <c r="A74" s="111"/>
      <c r="B74" s="125"/>
      <c r="C74" s="126"/>
      <c r="D74" s="127" t="s">
        <v>70</v>
      </c>
      <c r="E74" s="128"/>
      <c r="F74" s="129"/>
      <c r="G74" s="130"/>
      <c r="H74" s="131">
        <f>SUM(H71:H73)</f>
        <v>0</v>
      </c>
      <c r="J74" s="124"/>
    </row>
    <row r="75" spans="1:10" s="118" customFormat="1" ht="18.600000000000001" customHeight="1">
      <c r="A75" s="111"/>
      <c r="B75" s="125"/>
      <c r="C75" s="126"/>
      <c r="D75" s="127"/>
      <c r="E75" s="128"/>
      <c r="F75" s="129"/>
      <c r="G75" s="130"/>
      <c r="H75" s="131"/>
      <c r="J75" s="153"/>
    </row>
    <row r="76" spans="1:10" s="118" customFormat="1" ht="18.600000000000001" customHeight="1">
      <c r="A76" s="148"/>
      <c r="B76" s="150"/>
      <c r="C76" s="126"/>
      <c r="D76" s="127" t="s">
        <v>202</v>
      </c>
      <c r="E76" s="128"/>
      <c r="F76" s="129"/>
      <c r="G76" s="130"/>
      <c r="H76" s="131"/>
      <c r="J76" s="124"/>
    </row>
    <row r="77" spans="1:10" s="118" customFormat="1" ht="18.600000000000001" customHeight="1">
      <c r="A77" s="111"/>
      <c r="B77" s="150">
        <v>45</v>
      </c>
      <c r="C77" s="150" t="s">
        <v>431</v>
      </c>
      <c r="D77" s="149" t="s">
        <v>436</v>
      </c>
      <c r="E77" s="114">
        <v>1</v>
      </c>
      <c r="F77" s="115" t="s">
        <v>101</v>
      </c>
      <c r="G77" s="116">
        <f>'SO 04_40'!F6</f>
        <v>0</v>
      </c>
      <c r="H77" s="117">
        <f t="shared" ref="H77:H82" si="11">G77*E77</f>
        <v>0</v>
      </c>
      <c r="J77" s="153"/>
    </row>
    <row r="78" spans="1:10" s="118" customFormat="1" ht="18.600000000000001" customHeight="1">
      <c r="A78" s="111"/>
      <c r="B78" s="150">
        <v>46</v>
      </c>
      <c r="C78" s="150" t="s">
        <v>432</v>
      </c>
      <c r="D78" s="149" t="s">
        <v>193</v>
      </c>
      <c r="E78" s="114">
        <v>1</v>
      </c>
      <c r="F78" s="115" t="s">
        <v>101</v>
      </c>
      <c r="G78" s="116">
        <f>'SO 04_60'!F54</f>
        <v>0</v>
      </c>
      <c r="H78" s="117">
        <f t="shared" si="11"/>
        <v>0</v>
      </c>
      <c r="J78" s="153"/>
    </row>
    <row r="79" spans="1:10" s="118" customFormat="1" ht="18.600000000000001" customHeight="1">
      <c r="A79" s="111"/>
      <c r="B79" s="150">
        <v>47</v>
      </c>
      <c r="C79" s="150" t="s">
        <v>433</v>
      </c>
      <c r="D79" s="149" t="s">
        <v>203</v>
      </c>
      <c r="E79" s="114">
        <v>1</v>
      </c>
      <c r="F79" s="115" t="s">
        <v>101</v>
      </c>
      <c r="G79" s="116">
        <f>'SO 04_70'!G44</f>
        <v>0</v>
      </c>
      <c r="H79" s="117">
        <f t="shared" si="11"/>
        <v>0</v>
      </c>
      <c r="J79" s="153"/>
    </row>
    <row r="80" spans="1:10" s="118" customFormat="1" ht="18.600000000000001" customHeight="1">
      <c r="A80" s="111"/>
      <c r="B80" s="150">
        <v>48</v>
      </c>
      <c r="C80" s="150" t="s">
        <v>434</v>
      </c>
      <c r="D80" s="149" t="s">
        <v>194</v>
      </c>
      <c r="E80" s="114">
        <v>1</v>
      </c>
      <c r="F80" s="115" t="s">
        <v>101</v>
      </c>
      <c r="G80" s="116">
        <f>'SO 04_80'!F47</f>
        <v>0</v>
      </c>
      <c r="H80" s="117">
        <f t="shared" si="11"/>
        <v>0</v>
      </c>
      <c r="J80" s="153"/>
    </row>
    <row r="81" spans="1:10" s="118" customFormat="1" ht="18.600000000000001" customHeight="1">
      <c r="A81" s="111"/>
      <c r="B81" s="150">
        <v>49</v>
      </c>
      <c r="C81" s="150" t="s">
        <v>435</v>
      </c>
      <c r="D81" s="149" t="s">
        <v>457</v>
      </c>
      <c r="E81" s="114">
        <v>1</v>
      </c>
      <c r="F81" s="115" t="s">
        <v>101</v>
      </c>
      <c r="G81" s="116">
        <f>'SO 04_90'!G6</f>
        <v>0</v>
      </c>
      <c r="H81" s="117">
        <f t="shared" si="11"/>
        <v>0</v>
      </c>
      <c r="J81" s="153"/>
    </row>
    <row r="82" spans="1:10" s="118" customFormat="1" ht="18.600000000000001" customHeight="1">
      <c r="A82" s="111"/>
      <c r="B82" s="150">
        <v>50</v>
      </c>
      <c r="C82" s="150" t="s">
        <v>458</v>
      </c>
      <c r="D82" s="149" t="s">
        <v>459</v>
      </c>
      <c r="E82" s="114">
        <v>1</v>
      </c>
      <c r="F82" s="115" t="s">
        <v>101</v>
      </c>
      <c r="G82" s="116">
        <f>'SO 04_100'!G6</f>
        <v>0</v>
      </c>
      <c r="H82" s="117">
        <f t="shared" si="11"/>
        <v>0</v>
      </c>
      <c r="J82" s="153"/>
    </row>
    <row r="83" spans="1:10" s="118" customFormat="1" ht="18.600000000000001" customHeight="1">
      <c r="A83" s="148"/>
      <c r="B83" s="125"/>
      <c r="C83" s="126"/>
      <c r="D83" s="127" t="s">
        <v>202</v>
      </c>
      <c r="E83" s="128"/>
      <c r="F83" s="129"/>
      <c r="G83" s="130"/>
      <c r="H83" s="131">
        <f>SUM(H77:H82)</f>
        <v>0</v>
      </c>
      <c r="J83" s="124"/>
    </row>
    <row r="84" spans="1:10" s="67" customFormat="1" ht="18.600000000000001" customHeight="1">
      <c r="A84" s="76"/>
      <c r="B84" s="68"/>
      <c r="C84" s="69"/>
      <c r="D84" s="70"/>
      <c r="E84" s="71"/>
      <c r="F84" s="72"/>
      <c r="G84" s="73"/>
      <c r="H84" s="74"/>
      <c r="J84" s="107"/>
    </row>
    <row r="85" spans="1:10" s="67" customFormat="1" ht="18.600000000000001" customHeight="1">
      <c r="A85" s="77"/>
      <c r="B85" s="78"/>
      <c r="C85" s="78"/>
      <c r="D85" s="79" t="s">
        <v>102</v>
      </c>
      <c r="E85" s="80"/>
      <c r="F85" s="72"/>
      <c r="G85" s="81"/>
      <c r="H85" s="82"/>
      <c r="J85" s="107"/>
    </row>
    <row r="86" spans="1:10" s="67" customFormat="1" ht="18.600000000000001" customHeight="1">
      <c r="A86" s="83"/>
      <c r="B86" s="84"/>
      <c r="C86" s="84"/>
      <c r="D86" s="85" t="s">
        <v>104</v>
      </c>
      <c r="E86" s="86"/>
      <c r="F86" s="87"/>
      <c r="G86" s="88"/>
      <c r="H86" s="89"/>
      <c r="J86" s="107"/>
    </row>
    <row r="87" spans="1:10" s="67" customFormat="1" ht="18.600000000000001" customHeight="1">
      <c r="A87" s="83"/>
      <c r="B87" s="84"/>
      <c r="C87" s="84"/>
      <c r="D87" s="85" t="s">
        <v>103</v>
      </c>
      <c r="E87" s="86"/>
      <c r="F87" s="87"/>
      <c r="G87" s="88"/>
      <c r="H87" s="89"/>
      <c r="J87" s="107"/>
    </row>
    <row r="88" spans="1:10" s="66" customFormat="1" ht="18.600000000000001" customHeight="1" thickBot="1">
      <c r="A88" s="90"/>
      <c r="B88" s="91"/>
      <c r="C88" s="91"/>
      <c r="D88" s="92"/>
      <c r="E88" s="93"/>
      <c r="F88" s="94"/>
      <c r="G88" s="95"/>
      <c r="H88" s="96"/>
      <c r="J88" s="108"/>
    </row>
    <row r="89" spans="1:10" s="66" customFormat="1" ht="18.600000000000001" customHeight="1">
      <c r="A89" s="100"/>
      <c r="B89" s="98"/>
      <c r="C89" s="98"/>
      <c r="D89" s="98"/>
      <c r="E89" s="99"/>
      <c r="F89" s="100"/>
      <c r="G89" s="101"/>
      <c r="H89" s="102"/>
      <c r="J89" s="108"/>
    </row>
    <row r="90" spans="1:10" s="66" customFormat="1" ht="18.600000000000001" customHeight="1">
      <c r="A90" s="97"/>
      <c r="B90" s="98"/>
      <c r="C90" s="98"/>
      <c r="D90" s="98"/>
      <c r="E90" s="99"/>
      <c r="F90" s="100"/>
      <c r="G90" s="101"/>
      <c r="H90" s="102"/>
      <c r="J90" s="108"/>
    </row>
    <row r="91" spans="1:10" s="67" customFormat="1" ht="18.600000000000001" customHeight="1">
      <c r="A91" s="100"/>
      <c r="B91" s="98"/>
      <c r="C91" s="98"/>
      <c r="D91" s="98"/>
      <c r="E91" s="99"/>
      <c r="F91" s="100"/>
      <c r="G91" s="101"/>
      <c r="H91" s="102"/>
      <c r="J91" s="107"/>
    </row>
    <row r="92" spans="1:10" s="67" customFormat="1" ht="18.600000000000001" customHeight="1">
      <c r="A92" s="100"/>
      <c r="B92" s="98"/>
      <c r="C92" s="98"/>
      <c r="D92" s="98"/>
      <c r="E92" s="99"/>
      <c r="F92" s="100"/>
      <c r="G92" s="101"/>
      <c r="H92" s="102"/>
      <c r="J92" s="107"/>
    </row>
    <row r="93" spans="1:10" s="67" customFormat="1" ht="18.600000000000001" customHeight="1">
      <c r="A93" s="100"/>
      <c r="B93" s="98"/>
      <c r="C93" s="98"/>
      <c r="D93" s="98"/>
      <c r="E93" s="99"/>
      <c r="F93" s="100"/>
      <c r="G93" s="101"/>
      <c r="H93" s="102"/>
      <c r="J93" s="107"/>
    </row>
    <row r="94" spans="1:10" s="67" customFormat="1" ht="18.600000000000001" customHeight="1">
      <c r="A94" s="100"/>
      <c r="B94" s="98"/>
      <c r="C94" s="98"/>
      <c r="D94" s="98"/>
      <c r="E94" s="99"/>
      <c r="F94" s="100"/>
      <c r="G94" s="101"/>
      <c r="H94" s="102"/>
      <c r="J94" s="107"/>
    </row>
    <row r="95" spans="1:10" s="67" customFormat="1" ht="18.600000000000001" customHeight="1">
      <c r="A95" s="100"/>
      <c r="B95" s="98"/>
      <c r="C95" s="98"/>
      <c r="D95" s="98"/>
      <c r="E95" s="99"/>
      <c r="F95" s="100"/>
      <c r="G95" s="101"/>
      <c r="H95" s="102"/>
      <c r="J95" s="107"/>
    </row>
    <row r="96" spans="1:10" s="67" customFormat="1" ht="18.600000000000001" customHeight="1">
      <c r="A96" s="100"/>
      <c r="B96" s="98"/>
      <c r="C96" s="98"/>
      <c r="D96" s="98"/>
      <c r="E96" s="99"/>
      <c r="F96" s="100"/>
      <c r="G96" s="101"/>
      <c r="H96" s="102"/>
      <c r="J96" s="107"/>
    </row>
    <row r="97" spans="1:10" s="67" customFormat="1" ht="18.600000000000001" customHeight="1">
      <c r="A97" s="100"/>
      <c r="B97" s="98"/>
      <c r="C97" s="98"/>
      <c r="D97" s="98"/>
      <c r="E97" s="99"/>
      <c r="F97" s="100"/>
      <c r="G97" s="101"/>
      <c r="H97" s="102"/>
      <c r="J97" s="107"/>
    </row>
    <row r="98" spans="1:10" s="67" customFormat="1" ht="18.600000000000001" customHeight="1">
      <c r="A98" s="100"/>
      <c r="B98" s="98"/>
      <c r="C98" s="98"/>
      <c r="D98" s="98"/>
      <c r="E98" s="99"/>
      <c r="F98" s="100"/>
      <c r="G98" s="101"/>
      <c r="H98" s="102"/>
      <c r="J98" s="107"/>
    </row>
    <row r="99" spans="1:10" s="67" customFormat="1" ht="18.600000000000001" customHeight="1">
      <c r="A99" s="100"/>
      <c r="B99" s="98"/>
      <c r="C99" s="98"/>
      <c r="D99" s="98"/>
      <c r="E99" s="99"/>
      <c r="F99" s="100"/>
      <c r="G99" s="101"/>
      <c r="H99" s="102"/>
      <c r="J99" s="107"/>
    </row>
    <row r="100" spans="1:10" s="67" customFormat="1" ht="18.600000000000001" customHeight="1">
      <c r="A100" s="100"/>
      <c r="B100" s="98"/>
      <c r="C100" s="98"/>
      <c r="D100" s="98"/>
      <c r="E100" s="99"/>
      <c r="F100" s="100"/>
      <c r="G100" s="101"/>
      <c r="H100" s="102"/>
      <c r="J100" s="107"/>
    </row>
    <row r="101" spans="1:10" s="67" customFormat="1" ht="18.600000000000001" customHeight="1">
      <c r="A101" s="100"/>
      <c r="B101" s="98"/>
      <c r="C101" s="98"/>
      <c r="D101" s="98"/>
      <c r="E101" s="99"/>
      <c r="F101" s="100"/>
      <c r="G101" s="101"/>
      <c r="H101" s="102"/>
      <c r="J101" s="107"/>
    </row>
    <row r="102" spans="1:10" s="67" customFormat="1" ht="18.600000000000001" customHeight="1">
      <c r="A102" s="100"/>
      <c r="B102" s="98"/>
      <c r="C102" s="98"/>
      <c r="D102" s="98"/>
      <c r="E102" s="99"/>
      <c r="F102" s="100"/>
      <c r="G102" s="101"/>
      <c r="H102" s="102"/>
      <c r="J102" s="107"/>
    </row>
    <row r="103" spans="1:10" s="67" customFormat="1" ht="18.600000000000001" customHeight="1">
      <c r="A103" s="100"/>
      <c r="B103" s="98"/>
      <c r="C103" s="98"/>
      <c r="D103" s="98"/>
      <c r="E103" s="99"/>
      <c r="F103" s="100"/>
      <c r="G103" s="101"/>
      <c r="H103" s="102"/>
      <c r="J103" s="107"/>
    </row>
    <row r="104" spans="1:10" s="67" customFormat="1" ht="18.600000000000001" customHeight="1">
      <c r="A104" s="100"/>
      <c r="B104" s="98"/>
      <c r="C104" s="98"/>
      <c r="D104" s="98"/>
      <c r="E104" s="99"/>
      <c r="F104" s="100"/>
      <c r="G104" s="101"/>
      <c r="H104" s="102"/>
      <c r="J104" s="107"/>
    </row>
    <row r="105" spans="1:10" s="67" customFormat="1" ht="18.600000000000001" customHeight="1">
      <c r="A105" s="100"/>
      <c r="B105" s="98"/>
      <c r="C105" s="98"/>
      <c r="D105" s="98"/>
      <c r="E105" s="99"/>
      <c r="F105" s="100"/>
      <c r="G105" s="101"/>
      <c r="H105" s="102"/>
      <c r="J105" s="107"/>
    </row>
    <row r="106" spans="1:10" s="66" customFormat="1" ht="18.600000000000001" customHeight="1">
      <c r="A106" s="100"/>
      <c r="B106" s="98"/>
      <c r="C106" s="98"/>
      <c r="D106" s="98"/>
      <c r="E106" s="99"/>
      <c r="F106" s="100"/>
      <c r="G106" s="101"/>
      <c r="H106" s="102"/>
      <c r="J106" s="108"/>
    </row>
    <row r="107" spans="1:10" s="75" customFormat="1" ht="18.600000000000001" customHeight="1">
      <c r="A107" s="100"/>
      <c r="B107" s="98"/>
      <c r="C107" s="98"/>
      <c r="D107" s="98"/>
      <c r="E107" s="99"/>
      <c r="F107" s="100"/>
      <c r="G107" s="101"/>
      <c r="H107" s="102"/>
      <c r="J107" s="109"/>
    </row>
    <row r="108" spans="1:10" s="66" customFormat="1" ht="18.600000000000001" customHeight="1">
      <c r="A108" s="100"/>
      <c r="B108" s="98"/>
      <c r="C108" s="98"/>
      <c r="D108" s="98"/>
      <c r="E108" s="99"/>
      <c r="F108" s="100"/>
      <c r="G108" s="101"/>
      <c r="H108" s="102"/>
      <c r="J108" s="108"/>
    </row>
    <row r="109" spans="1:10" s="67" customFormat="1" ht="18.600000000000001" customHeight="1">
      <c r="A109" s="100"/>
      <c r="B109" s="98"/>
      <c r="C109" s="98"/>
      <c r="D109" s="98"/>
      <c r="E109" s="99"/>
      <c r="F109" s="100"/>
      <c r="G109" s="101"/>
      <c r="H109" s="102"/>
      <c r="J109" s="107"/>
    </row>
    <row r="110" spans="1:10" s="67" customFormat="1" ht="18.600000000000001" customHeight="1">
      <c r="A110" s="100"/>
      <c r="B110" s="98"/>
      <c r="C110" s="98"/>
      <c r="D110" s="98"/>
      <c r="E110" s="99"/>
      <c r="F110" s="100"/>
      <c r="G110" s="101"/>
      <c r="H110" s="102"/>
      <c r="J110" s="107"/>
    </row>
    <row r="111" spans="1:10" s="66" customFormat="1" ht="18.600000000000001" customHeight="1">
      <c r="A111" s="100"/>
      <c r="B111" s="98"/>
      <c r="C111" s="98"/>
      <c r="D111" s="98"/>
      <c r="E111" s="99"/>
      <c r="F111" s="100"/>
      <c r="G111" s="101"/>
      <c r="H111" s="102"/>
      <c r="J111" s="108"/>
    </row>
    <row r="112" spans="1:10" s="75" customFormat="1" ht="18.600000000000001" customHeight="1">
      <c r="A112" s="100"/>
      <c r="B112" s="98"/>
      <c r="C112" s="98"/>
      <c r="D112" s="98"/>
      <c r="E112" s="99"/>
      <c r="F112" s="100"/>
      <c r="G112" s="101"/>
      <c r="H112" s="102"/>
      <c r="J112" s="109"/>
    </row>
    <row r="113" spans="1:10" s="66" customFormat="1" ht="18.600000000000001" customHeight="1">
      <c r="A113" s="100"/>
      <c r="B113" s="98"/>
      <c r="C113" s="98"/>
      <c r="D113" s="98"/>
      <c r="E113" s="99"/>
      <c r="F113" s="100"/>
      <c r="G113" s="101"/>
      <c r="H113" s="102"/>
      <c r="J113" s="108"/>
    </row>
    <row r="114" spans="1:10" s="67" customFormat="1" ht="18.600000000000001" customHeight="1">
      <c r="A114" s="100"/>
      <c r="B114" s="98"/>
      <c r="C114" s="98"/>
      <c r="D114" s="98"/>
      <c r="E114" s="99"/>
      <c r="F114" s="100"/>
      <c r="G114" s="101"/>
      <c r="H114" s="102"/>
      <c r="J114" s="107"/>
    </row>
    <row r="115" spans="1:10" s="67" customFormat="1" ht="18.600000000000001" customHeight="1">
      <c r="A115" s="100"/>
      <c r="B115" s="98"/>
      <c r="C115" s="98"/>
      <c r="D115" s="98"/>
      <c r="E115" s="99"/>
      <c r="F115" s="100"/>
      <c r="G115" s="101"/>
      <c r="H115" s="102"/>
      <c r="J115" s="107"/>
    </row>
    <row r="116" spans="1:10" s="66" customFormat="1" ht="18.600000000000001" customHeight="1">
      <c r="A116" s="100"/>
      <c r="B116" s="98"/>
      <c r="C116" s="98"/>
      <c r="D116" s="98"/>
      <c r="E116" s="99"/>
      <c r="F116" s="100"/>
      <c r="G116" s="101"/>
      <c r="H116" s="102"/>
      <c r="J116" s="108"/>
    </row>
    <row r="117" spans="1:10" s="75" customFormat="1" ht="18.600000000000001" customHeight="1">
      <c r="A117" s="100"/>
      <c r="B117" s="98"/>
      <c r="C117" s="98"/>
      <c r="D117" s="98"/>
      <c r="E117" s="99"/>
      <c r="F117" s="100"/>
      <c r="G117" s="101"/>
      <c r="H117" s="102"/>
      <c r="J117" s="109"/>
    </row>
    <row r="118" spans="1:10" s="75" customFormat="1" ht="18.600000000000001" customHeight="1">
      <c r="A118" s="100"/>
      <c r="B118" s="98"/>
      <c r="C118" s="98"/>
      <c r="D118" s="98"/>
      <c r="E118" s="99"/>
      <c r="F118" s="100"/>
      <c r="G118" s="101"/>
      <c r="H118" s="102"/>
      <c r="J118" s="109"/>
    </row>
    <row r="119" spans="1:10" s="75" customFormat="1" ht="18.600000000000001" customHeight="1">
      <c r="A119" s="100"/>
      <c r="B119" s="98"/>
      <c r="C119" s="98"/>
      <c r="D119" s="98"/>
      <c r="E119" s="99"/>
      <c r="F119" s="100"/>
      <c r="G119" s="101"/>
      <c r="H119" s="102"/>
      <c r="I119" s="67"/>
      <c r="J119" s="109"/>
    </row>
    <row r="120" spans="1:10" s="75" customFormat="1" ht="18.600000000000001" customHeight="1">
      <c r="A120" s="100"/>
      <c r="B120" s="98"/>
      <c r="C120" s="98"/>
      <c r="D120" s="98"/>
      <c r="E120" s="99"/>
      <c r="F120" s="100"/>
      <c r="G120" s="101"/>
      <c r="H120" s="102"/>
      <c r="I120" s="67"/>
      <c r="J120" s="109"/>
    </row>
    <row r="121" spans="1:10" s="75" customFormat="1" ht="18.600000000000001" customHeight="1">
      <c r="A121" s="100"/>
      <c r="B121" s="98"/>
      <c r="C121" s="98"/>
      <c r="D121" s="98"/>
      <c r="E121" s="99"/>
      <c r="F121" s="100"/>
      <c r="G121" s="101"/>
      <c r="H121" s="102"/>
      <c r="J121" s="109"/>
    </row>
    <row r="122" spans="1:10" s="75" customFormat="1" ht="18.600000000000001" customHeight="1">
      <c r="A122" s="100"/>
      <c r="B122" s="98"/>
      <c r="C122" s="98"/>
      <c r="D122" s="98"/>
      <c r="E122" s="99"/>
      <c r="F122" s="100"/>
      <c r="G122" s="101"/>
      <c r="H122" s="102"/>
      <c r="J122" s="109"/>
    </row>
    <row r="123" spans="1:10" s="66" customFormat="1" ht="18.600000000000001" customHeight="1">
      <c r="A123" s="100"/>
      <c r="B123" s="98"/>
      <c r="C123" s="98"/>
      <c r="D123" s="98"/>
      <c r="E123" s="99"/>
      <c r="F123" s="100"/>
      <c r="G123" s="101"/>
      <c r="H123" s="102"/>
      <c r="J123" s="108"/>
    </row>
    <row r="124" spans="1:10" s="67" customFormat="1" ht="18.600000000000001" customHeight="1">
      <c r="A124" s="100"/>
      <c r="B124" s="98"/>
      <c r="C124" s="98"/>
      <c r="D124" s="98"/>
      <c r="E124" s="99"/>
      <c r="F124" s="100"/>
      <c r="G124" s="101"/>
      <c r="H124" s="102"/>
      <c r="J124" s="107"/>
    </row>
    <row r="125" spans="1:10" s="67" customFormat="1" ht="18.600000000000001" customHeight="1">
      <c r="A125" s="100"/>
      <c r="B125" s="98"/>
      <c r="C125" s="98"/>
      <c r="D125" s="98"/>
      <c r="E125" s="99"/>
      <c r="F125" s="100"/>
      <c r="G125" s="101"/>
      <c r="H125" s="102"/>
      <c r="J125" s="107"/>
    </row>
    <row r="126" spans="1:10" s="67" customFormat="1" ht="18.600000000000001" customHeight="1">
      <c r="A126" s="100"/>
      <c r="B126" s="98"/>
      <c r="C126" s="98"/>
      <c r="D126" s="98"/>
      <c r="E126" s="99"/>
      <c r="F126" s="100"/>
      <c r="G126" s="101"/>
      <c r="H126" s="102"/>
      <c r="J126" s="107"/>
    </row>
    <row r="127" spans="1:10" s="67" customFormat="1" ht="18.600000000000001" customHeight="1">
      <c r="A127" s="100"/>
      <c r="B127" s="98"/>
      <c r="C127" s="98"/>
      <c r="D127" s="98"/>
      <c r="E127" s="99"/>
      <c r="F127" s="100"/>
      <c r="G127" s="101"/>
      <c r="H127" s="102"/>
      <c r="J127" s="107"/>
    </row>
    <row r="128" spans="1:10" s="67" customFormat="1" ht="18.600000000000001" customHeight="1">
      <c r="A128" s="100"/>
      <c r="B128" s="98"/>
      <c r="C128" s="98"/>
      <c r="D128" s="98"/>
      <c r="E128" s="99"/>
      <c r="F128" s="100"/>
      <c r="G128" s="101"/>
      <c r="H128" s="102"/>
      <c r="J128" s="107"/>
    </row>
    <row r="129" spans="1:10" s="67" customFormat="1" ht="18.600000000000001" customHeight="1">
      <c r="A129" s="100"/>
      <c r="B129" s="98"/>
      <c r="C129" s="98"/>
      <c r="D129" s="98"/>
      <c r="E129" s="99"/>
      <c r="F129" s="100"/>
      <c r="G129" s="101"/>
      <c r="H129" s="102"/>
      <c r="J129" s="110"/>
    </row>
    <row r="130" spans="1:10" s="67" customFormat="1" ht="18.600000000000001" customHeight="1">
      <c r="A130" s="100"/>
      <c r="B130" s="98"/>
      <c r="C130" s="98"/>
      <c r="D130" s="98"/>
      <c r="E130" s="99"/>
      <c r="F130" s="100"/>
      <c r="G130" s="101"/>
      <c r="H130" s="102"/>
      <c r="J130" s="107"/>
    </row>
    <row r="131" spans="1:10" s="67" customFormat="1" ht="18.600000000000001" customHeight="1">
      <c r="A131" s="100"/>
      <c r="B131" s="98"/>
      <c r="C131" s="98"/>
      <c r="D131" s="98"/>
      <c r="E131" s="99"/>
      <c r="F131" s="100"/>
      <c r="G131" s="101"/>
      <c r="H131" s="102"/>
      <c r="J131" s="107"/>
    </row>
    <row r="132" spans="1:10" s="66" customFormat="1" ht="18.600000000000001" customHeight="1">
      <c r="A132" s="100"/>
      <c r="B132" s="98"/>
      <c r="C132" s="98"/>
      <c r="D132" s="98"/>
      <c r="E132" s="99"/>
      <c r="F132" s="100"/>
      <c r="G132" s="101"/>
      <c r="H132" s="102"/>
      <c r="J132" s="108"/>
    </row>
    <row r="133" spans="1:10" s="75" customFormat="1" ht="18.600000000000001" customHeight="1">
      <c r="A133" s="100"/>
      <c r="B133" s="98"/>
      <c r="C133" s="98"/>
      <c r="D133" s="98"/>
      <c r="E133" s="99"/>
      <c r="F133" s="100"/>
      <c r="G133" s="101"/>
      <c r="H133" s="102"/>
      <c r="J133" s="109"/>
    </row>
  </sheetData>
  <mergeCells count="8">
    <mergeCell ref="H1:H2"/>
    <mergeCell ref="A3:B3"/>
    <mergeCell ref="A1:B2"/>
    <mergeCell ref="C1:C2"/>
    <mergeCell ref="D1:D2"/>
    <mergeCell ref="E1:E2"/>
    <mergeCell ref="F1:F2"/>
    <mergeCell ref="G1:G2"/>
  </mergeCells>
  <pageMargins left="0.43307086614173229" right="0.23622047244094491" top="0.6692913385826772" bottom="0.51181102362204722" header="0.31496062992125984" footer="0.31496062992125984"/>
  <pageSetup paperSize="9" scale="84" fitToHeight="0" orientation="portrait" r:id="rId1"/>
  <headerFooter alignWithMargins="0">
    <oddHeader xml:space="preserve">&amp;L&amp;"Times New Roman CE,Tučné"Změna vstupu s lékárnou do areálu nemocnice Jičín
SO 04 Úprava zadního vjezdu&amp;R&amp;"Times New Roman CE,Tučné" Celkové náklady stavby - rozpočet&amp;"Times New Roman CE,Obyčejné"
</oddHead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
  <sheetViews>
    <sheetView zoomScale="70" zoomScaleNormal="70" workbookViewId="0">
      <selection activeCell="A15" sqref="A15:XFD15"/>
    </sheetView>
  </sheetViews>
  <sheetFormatPr defaultColWidth="8.85546875" defaultRowHeight="15.75"/>
  <cols>
    <col min="1" max="1" width="8.5703125" style="178" customWidth="1"/>
    <col min="2" max="2" width="60.42578125" style="178" customWidth="1"/>
    <col min="3" max="4" width="10.42578125" style="178" customWidth="1"/>
    <col min="5" max="5" width="12.42578125" style="194" customWidth="1"/>
    <col min="6" max="6" width="14.5703125" style="194" customWidth="1"/>
    <col min="7" max="7" width="89.42578125" style="178" customWidth="1"/>
    <col min="8" max="256" width="8.85546875" style="161"/>
    <col min="257" max="257" width="8.5703125" style="161" customWidth="1"/>
    <col min="258" max="258" width="60.42578125" style="161" customWidth="1"/>
    <col min="259" max="260" width="10.42578125" style="161" customWidth="1"/>
    <col min="261" max="261" width="12.42578125" style="161" customWidth="1"/>
    <col min="262" max="262" width="14.5703125" style="161" customWidth="1"/>
    <col min="263" max="263" width="89.42578125" style="161" customWidth="1"/>
    <col min="264" max="512" width="8.85546875" style="161"/>
    <col min="513" max="513" width="8.5703125" style="161" customWidth="1"/>
    <col min="514" max="514" width="60.42578125" style="161" customWidth="1"/>
    <col min="515" max="516" width="10.42578125" style="161" customWidth="1"/>
    <col min="517" max="517" width="12.42578125" style="161" customWidth="1"/>
    <col min="518" max="518" width="14.5703125" style="161" customWidth="1"/>
    <col min="519" max="519" width="89.42578125" style="161" customWidth="1"/>
    <col min="520" max="768" width="8.85546875" style="161"/>
    <col min="769" max="769" width="8.5703125" style="161" customWidth="1"/>
    <col min="770" max="770" width="60.42578125" style="161" customWidth="1"/>
    <col min="771" max="772" width="10.42578125" style="161" customWidth="1"/>
    <col min="773" max="773" width="12.42578125" style="161" customWidth="1"/>
    <col min="774" max="774" width="14.5703125" style="161" customWidth="1"/>
    <col min="775" max="775" width="89.42578125" style="161" customWidth="1"/>
    <col min="776" max="1024" width="8.85546875" style="161"/>
    <col min="1025" max="1025" width="8.5703125" style="161" customWidth="1"/>
    <col min="1026" max="1026" width="60.42578125" style="161" customWidth="1"/>
    <col min="1027" max="1028" width="10.42578125" style="161" customWidth="1"/>
    <col min="1029" max="1029" width="12.42578125" style="161" customWidth="1"/>
    <col min="1030" max="1030" width="14.5703125" style="161" customWidth="1"/>
    <col min="1031" max="1031" width="89.42578125" style="161" customWidth="1"/>
    <col min="1032" max="1280" width="8.85546875" style="161"/>
    <col min="1281" max="1281" width="8.5703125" style="161" customWidth="1"/>
    <col min="1282" max="1282" width="60.42578125" style="161" customWidth="1"/>
    <col min="1283" max="1284" width="10.42578125" style="161" customWidth="1"/>
    <col min="1285" max="1285" width="12.42578125" style="161" customWidth="1"/>
    <col min="1286" max="1286" width="14.5703125" style="161" customWidth="1"/>
    <col min="1287" max="1287" width="89.42578125" style="161" customWidth="1"/>
    <col min="1288" max="1536" width="8.85546875" style="161"/>
    <col min="1537" max="1537" width="8.5703125" style="161" customWidth="1"/>
    <col min="1538" max="1538" width="60.42578125" style="161" customWidth="1"/>
    <col min="1539" max="1540" width="10.42578125" style="161" customWidth="1"/>
    <col min="1541" max="1541" width="12.42578125" style="161" customWidth="1"/>
    <col min="1542" max="1542" width="14.5703125" style="161" customWidth="1"/>
    <col min="1543" max="1543" width="89.42578125" style="161" customWidth="1"/>
    <col min="1544" max="1792" width="8.85546875" style="161"/>
    <col min="1793" max="1793" width="8.5703125" style="161" customWidth="1"/>
    <col min="1794" max="1794" width="60.42578125" style="161" customWidth="1"/>
    <col min="1795" max="1796" width="10.42578125" style="161" customWidth="1"/>
    <col min="1797" max="1797" width="12.42578125" style="161" customWidth="1"/>
    <col min="1798" max="1798" width="14.5703125" style="161" customWidth="1"/>
    <col min="1799" max="1799" width="89.42578125" style="161" customWidth="1"/>
    <col min="1800" max="2048" width="8.85546875" style="161"/>
    <col min="2049" max="2049" width="8.5703125" style="161" customWidth="1"/>
    <col min="2050" max="2050" width="60.42578125" style="161" customWidth="1"/>
    <col min="2051" max="2052" width="10.42578125" style="161" customWidth="1"/>
    <col min="2053" max="2053" width="12.42578125" style="161" customWidth="1"/>
    <col min="2054" max="2054" width="14.5703125" style="161" customWidth="1"/>
    <col min="2055" max="2055" width="89.42578125" style="161" customWidth="1"/>
    <col min="2056" max="2304" width="8.85546875" style="161"/>
    <col min="2305" max="2305" width="8.5703125" style="161" customWidth="1"/>
    <col min="2306" max="2306" width="60.42578125" style="161" customWidth="1"/>
    <col min="2307" max="2308" width="10.42578125" style="161" customWidth="1"/>
    <col min="2309" max="2309" width="12.42578125" style="161" customWidth="1"/>
    <col min="2310" max="2310" width="14.5703125" style="161" customWidth="1"/>
    <col min="2311" max="2311" width="89.42578125" style="161" customWidth="1"/>
    <col min="2312" max="2560" width="8.85546875" style="161"/>
    <col min="2561" max="2561" width="8.5703125" style="161" customWidth="1"/>
    <col min="2562" max="2562" width="60.42578125" style="161" customWidth="1"/>
    <col min="2563" max="2564" width="10.42578125" style="161" customWidth="1"/>
    <col min="2565" max="2565" width="12.42578125" style="161" customWidth="1"/>
    <col min="2566" max="2566" width="14.5703125" style="161" customWidth="1"/>
    <col min="2567" max="2567" width="89.42578125" style="161" customWidth="1"/>
    <col min="2568" max="2816" width="8.85546875" style="161"/>
    <col min="2817" max="2817" width="8.5703125" style="161" customWidth="1"/>
    <col min="2818" max="2818" width="60.42578125" style="161" customWidth="1"/>
    <col min="2819" max="2820" width="10.42578125" style="161" customWidth="1"/>
    <col min="2821" max="2821" width="12.42578125" style="161" customWidth="1"/>
    <col min="2822" max="2822" width="14.5703125" style="161" customWidth="1"/>
    <col min="2823" max="2823" width="89.42578125" style="161" customWidth="1"/>
    <col min="2824" max="3072" width="8.85546875" style="161"/>
    <col min="3073" max="3073" width="8.5703125" style="161" customWidth="1"/>
    <col min="3074" max="3074" width="60.42578125" style="161" customWidth="1"/>
    <col min="3075" max="3076" width="10.42578125" style="161" customWidth="1"/>
    <col min="3077" max="3077" width="12.42578125" style="161" customWidth="1"/>
    <col min="3078" max="3078" width="14.5703125" style="161" customWidth="1"/>
    <col min="3079" max="3079" width="89.42578125" style="161" customWidth="1"/>
    <col min="3080" max="3328" width="8.85546875" style="161"/>
    <col min="3329" max="3329" width="8.5703125" style="161" customWidth="1"/>
    <col min="3330" max="3330" width="60.42578125" style="161" customWidth="1"/>
    <col min="3331" max="3332" width="10.42578125" style="161" customWidth="1"/>
    <col min="3333" max="3333" width="12.42578125" style="161" customWidth="1"/>
    <col min="3334" max="3334" width="14.5703125" style="161" customWidth="1"/>
    <col min="3335" max="3335" width="89.42578125" style="161" customWidth="1"/>
    <col min="3336" max="3584" width="8.85546875" style="161"/>
    <col min="3585" max="3585" width="8.5703125" style="161" customWidth="1"/>
    <col min="3586" max="3586" width="60.42578125" style="161" customWidth="1"/>
    <col min="3587" max="3588" width="10.42578125" style="161" customWidth="1"/>
    <col min="3589" max="3589" width="12.42578125" style="161" customWidth="1"/>
    <col min="3590" max="3590" width="14.5703125" style="161" customWidth="1"/>
    <col min="3591" max="3591" width="89.42578125" style="161" customWidth="1"/>
    <col min="3592" max="3840" width="8.85546875" style="161"/>
    <col min="3841" max="3841" width="8.5703125" style="161" customWidth="1"/>
    <col min="3842" max="3842" width="60.42578125" style="161" customWidth="1"/>
    <col min="3843" max="3844" width="10.42578125" style="161" customWidth="1"/>
    <col min="3845" max="3845" width="12.42578125" style="161" customWidth="1"/>
    <col min="3846" max="3846" width="14.5703125" style="161" customWidth="1"/>
    <col min="3847" max="3847" width="89.42578125" style="161" customWidth="1"/>
    <col min="3848" max="4096" width="8.85546875" style="161"/>
    <col min="4097" max="4097" width="8.5703125" style="161" customWidth="1"/>
    <col min="4098" max="4098" width="60.42578125" style="161" customWidth="1"/>
    <col min="4099" max="4100" width="10.42578125" style="161" customWidth="1"/>
    <col min="4101" max="4101" width="12.42578125" style="161" customWidth="1"/>
    <col min="4102" max="4102" width="14.5703125" style="161" customWidth="1"/>
    <col min="4103" max="4103" width="89.42578125" style="161" customWidth="1"/>
    <col min="4104" max="4352" width="8.85546875" style="161"/>
    <col min="4353" max="4353" width="8.5703125" style="161" customWidth="1"/>
    <col min="4354" max="4354" width="60.42578125" style="161" customWidth="1"/>
    <col min="4355" max="4356" width="10.42578125" style="161" customWidth="1"/>
    <col min="4357" max="4357" width="12.42578125" style="161" customWidth="1"/>
    <col min="4358" max="4358" width="14.5703125" style="161" customWidth="1"/>
    <col min="4359" max="4359" width="89.42578125" style="161" customWidth="1"/>
    <col min="4360" max="4608" width="8.85546875" style="161"/>
    <col min="4609" max="4609" width="8.5703125" style="161" customWidth="1"/>
    <col min="4610" max="4610" width="60.42578125" style="161" customWidth="1"/>
    <col min="4611" max="4612" width="10.42578125" style="161" customWidth="1"/>
    <col min="4613" max="4613" width="12.42578125" style="161" customWidth="1"/>
    <col min="4614" max="4614" width="14.5703125" style="161" customWidth="1"/>
    <col min="4615" max="4615" width="89.42578125" style="161" customWidth="1"/>
    <col min="4616" max="4864" width="8.85546875" style="161"/>
    <col min="4865" max="4865" width="8.5703125" style="161" customWidth="1"/>
    <col min="4866" max="4866" width="60.42578125" style="161" customWidth="1"/>
    <col min="4867" max="4868" width="10.42578125" style="161" customWidth="1"/>
    <col min="4869" max="4869" width="12.42578125" style="161" customWidth="1"/>
    <col min="4870" max="4870" width="14.5703125" style="161" customWidth="1"/>
    <col min="4871" max="4871" width="89.42578125" style="161" customWidth="1"/>
    <col min="4872" max="5120" width="8.85546875" style="161"/>
    <col min="5121" max="5121" width="8.5703125" style="161" customWidth="1"/>
    <col min="5122" max="5122" width="60.42578125" style="161" customWidth="1"/>
    <col min="5123" max="5124" width="10.42578125" style="161" customWidth="1"/>
    <col min="5125" max="5125" width="12.42578125" style="161" customWidth="1"/>
    <col min="5126" max="5126" width="14.5703125" style="161" customWidth="1"/>
    <col min="5127" max="5127" width="89.42578125" style="161" customWidth="1"/>
    <col min="5128" max="5376" width="8.85546875" style="161"/>
    <col min="5377" max="5377" width="8.5703125" style="161" customWidth="1"/>
    <col min="5378" max="5378" width="60.42578125" style="161" customWidth="1"/>
    <col min="5379" max="5380" width="10.42578125" style="161" customWidth="1"/>
    <col min="5381" max="5381" width="12.42578125" style="161" customWidth="1"/>
    <col min="5382" max="5382" width="14.5703125" style="161" customWidth="1"/>
    <col min="5383" max="5383" width="89.42578125" style="161" customWidth="1"/>
    <col min="5384" max="5632" width="8.85546875" style="161"/>
    <col min="5633" max="5633" width="8.5703125" style="161" customWidth="1"/>
    <col min="5634" max="5634" width="60.42578125" style="161" customWidth="1"/>
    <col min="5635" max="5636" width="10.42578125" style="161" customWidth="1"/>
    <col min="5637" max="5637" width="12.42578125" style="161" customWidth="1"/>
    <col min="5638" max="5638" width="14.5703125" style="161" customWidth="1"/>
    <col min="5639" max="5639" width="89.42578125" style="161" customWidth="1"/>
    <col min="5640" max="5888" width="8.85546875" style="161"/>
    <col min="5889" max="5889" width="8.5703125" style="161" customWidth="1"/>
    <col min="5890" max="5890" width="60.42578125" style="161" customWidth="1"/>
    <col min="5891" max="5892" width="10.42578125" style="161" customWidth="1"/>
    <col min="5893" max="5893" width="12.42578125" style="161" customWidth="1"/>
    <col min="5894" max="5894" width="14.5703125" style="161" customWidth="1"/>
    <col min="5895" max="5895" width="89.42578125" style="161" customWidth="1"/>
    <col min="5896" max="6144" width="8.85546875" style="161"/>
    <col min="6145" max="6145" width="8.5703125" style="161" customWidth="1"/>
    <col min="6146" max="6146" width="60.42578125" style="161" customWidth="1"/>
    <col min="6147" max="6148" width="10.42578125" style="161" customWidth="1"/>
    <col min="6149" max="6149" width="12.42578125" style="161" customWidth="1"/>
    <col min="6150" max="6150" width="14.5703125" style="161" customWidth="1"/>
    <col min="6151" max="6151" width="89.42578125" style="161" customWidth="1"/>
    <col min="6152" max="6400" width="8.85546875" style="161"/>
    <col min="6401" max="6401" width="8.5703125" style="161" customWidth="1"/>
    <col min="6402" max="6402" width="60.42578125" style="161" customWidth="1"/>
    <col min="6403" max="6404" width="10.42578125" style="161" customWidth="1"/>
    <col min="6405" max="6405" width="12.42578125" style="161" customWidth="1"/>
    <col min="6406" max="6406" width="14.5703125" style="161" customWidth="1"/>
    <col min="6407" max="6407" width="89.42578125" style="161" customWidth="1"/>
    <col min="6408" max="6656" width="8.85546875" style="161"/>
    <col min="6657" max="6657" width="8.5703125" style="161" customWidth="1"/>
    <col min="6658" max="6658" width="60.42578125" style="161" customWidth="1"/>
    <col min="6659" max="6660" width="10.42578125" style="161" customWidth="1"/>
    <col min="6661" max="6661" width="12.42578125" style="161" customWidth="1"/>
    <col min="6662" max="6662" width="14.5703125" style="161" customWidth="1"/>
    <col min="6663" max="6663" width="89.42578125" style="161" customWidth="1"/>
    <col min="6664" max="6912" width="8.85546875" style="161"/>
    <col min="6913" max="6913" width="8.5703125" style="161" customWidth="1"/>
    <col min="6914" max="6914" width="60.42578125" style="161" customWidth="1"/>
    <col min="6915" max="6916" width="10.42578125" style="161" customWidth="1"/>
    <col min="6917" max="6917" width="12.42578125" style="161" customWidth="1"/>
    <col min="6918" max="6918" width="14.5703125" style="161" customWidth="1"/>
    <col min="6919" max="6919" width="89.42578125" style="161" customWidth="1"/>
    <col min="6920" max="7168" width="8.85546875" style="161"/>
    <col min="7169" max="7169" width="8.5703125" style="161" customWidth="1"/>
    <col min="7170" max="7170" width="60.42578125" style="161" customWidth="1"/>
    <col min="7171" max="7172" width="10.42578125" style="161" customWidth="1"/>
    <col min="7173" max="7173" width="12.42578125" style="161" customWidth="1"/>
    <col min="7174" max="7174" width="14.5703125" style="161" customWidth="1"/>
    <col min="7175" max="7175" width="89.42578125" style="161" customWidth="1"/>
    <col min="7176" max="7424" width="8.85546875" style="161"/>
    <col min="7425" max="7425" width="8.5703125" style="161" customWidth="1"/>
    <col min="7426" max="7426" width="60.42578125" style="161" customWidth="1"/>
    <col min="7427" max="7428" width="10.42578125" style="161" customWidth="1"/>
    <col min="7429" max="7429" width="12.42578125" style="161" customWidth="1"/>
    <col min="7430" max="7430" width="14.5703125" style="161" customWidth="1"/>
    <col min="7431" max="7431" width="89.42578125" style="161" customWidth="1"/>
    <col min="7432" max="7680" width="8.85546875" style="161"/>
    <col min="7681" max="7681" width="8.5703125" style="161" customWidth="1"/>
    <col min="7682" max="7682" width="60.42578125" style="161" customWidth="1"/>
    <col min="7683" max="7684" width="10.42578125" style="161" customWidth="1"/>
    <col min="7685" max="7685" width="12.42578125" style="161" customWidth="1"/>
    <col min="7686" max="7686" width="14.5703125" style="161" customWidth="1"/>
    <col min="7687" max="7687" width="89.42578125" style="161" customWidth="1"/>
    <col min="7688" max="7936" width="8.85546875" style="161"/>
    <col min="7937" max="7937" width="8.5703125" style="161" customWidth="1"/>
    <col min="7938" max="7938" width="60.42578125" style="161" customWidth="1"/>
    <col min="7939" max="7940" width="10.42578125" style="161" customWidth="1"/>
    <col min="7941" max="7941" width="12.42578125" style="161" customWidth="1"/>
    <col min="7942" max="7942" width="14.5703125" style="161" customWidth="1"/>
    <col min="7943" max="7943" width="89.42578125" style="161" customWidth="1"/>
    <col min="7944" max="8192" width="8.85546875" style="161"/>
    <col min="8193" max="8193" width="8.5703125" style="161" customWidth="1"/>
    <col min="8194" max="8194" width="60.42578125" style="161" customWidth="1"/>
    <col min="8195" max="8196" width="10.42578125" style="161" customWidth="1"/>
    <col min="8197" max="8197" width="12.42578125" style="161" customWidth="1"/>
    <col min="8198" max="8198" width="14.5703125" style="161" customWidth="1"/>
    <col min="8199" max="8199" width="89.42578125" style="161" customWidth="1"/>
    <col min="8200" max="8448" width="8.85546875" style="161"/>
    <col min="8449" max="8449" width="8.5703125" style="161" customWidth="1"/>
    <col min="8450" max="8450" width="60.42578125" style="161" customWidth="1"/>
    <col min="8451" max="8452" width="10.42578125" style="161" customWidth="1"/>
    <col min="8453" max="8453" width="12.42578125" style="161" customWidth="1"/>
    <col min="8454" max="8454" width="14.5703125" style="161" customWidth="1"/>
    <col min="8455" max="8455" width="89.42578125" style="161" customWidth="1"/>
    <col min="8456" max="8704" width="8.85546875" style="161"/>
    <col min="8705" max="8705" width="8.5703125" style="161" customWidth="1"/>
    <col min="8706" max="8706" width="60.42578125" style="161" customWidth="1"/>
    <col min="8707" max="8708" width="10.42578125" style="161" customWidth="1"/>
    <col min="8709" max="8709" width="12.42578125" style="161" customWidth="1"/>
    <col min="8710" max="8710" width="14.5703125" style="161" customWidth="1"/>
    <col min="8711" max="8711" width="89.42578125" style="161" customWidth="1"/>
    <col min="8712" max="8960" width="8.85546875" style="161"/>
    <col min="8961" max="8961" width="8.5703125" style="161" customWidth="1"/>
    <col min="8962" max="8962" width="60.42578125" style="161" customWidth="1"/>
    <col min="8963" max="8964" width="10.42578125" style="161" customWidth="1"/>
    <col min="8965" max="8965" width="12.42578125" style="161" customWidth="1"/>
    <col min="8966" max="8966" width="14.5703125" style="161" customWidth="1"/>
    <col min="8967" max="8967" width="89.42578125" style="161" customWidth="1"/>
    <col min="8968" max="9216" width="8.85546875" style="161"/>
    <col min="9217" max="9217" width="8.5703125" style="161" customWidth="1"/>
    <col min="9218" max="9218" width="60.42578125" style="161" customWidth="1"/>
    <col min="9219" max="9220" width="10.42578125" style="161" customWidth="1"/>
    <col min="9221" max="9221" width="12.42578125" style="161" customWidth="1"/>
    <col min="9222" max="9222" width="14.5703125" style="161" customWidth="1"/>
    <col min="9223" max="9223" width="89.42578125" style="161" customWidth="1"/>
    <col min="9224" max="9472" width="8.85546875" style="161"/>
    <col min="9473" max="9473" width="8.5703125" style="161" customWidth="1"/>
    <col min="9474" max="9474" width="60.42578125" style="161" customWidth="1"/>
    <col min="9475" max="9476" width="10.42578125" style="161" customWidth="1"/>
    <col min="9477" max="9477" width="12.42578125" style="161" customWidth="1"/>
    <col min="9478" max="9478" width="14.5703125" style="161" customWidth="1"/>
    <col min="9479" max="9479" width="89.42578125" style="161" customWidth="1"/>
    <col min="9480" max="9728" width="8.85546875" style="161"/>
    <col min="9729" max="9729" width="8.5703125" style="161" customWidth="1"/>
    <col min="9730" max="9730" width="60.42578125" style="161" customWidth="1"/>
    <col min="9731" max="9732" width="10.42578125" style="161" customWidth="1"/>
    <col min="9733" max="9733" width="12.42578125" style="161" customWidth="1"/>
    <col min="9734" max="9734" width="14.5703125" style="161" customWidth="1"/>
    <col min="9735" max="9735" width="89.42578125" style="161" customWidth="1"/>
    <col min="9736" max="9984" width="8.85546875" style="161"/>
    <col min="9985" max="9985" width="8.5703125" style="161" customWidth="1"/>
    <col min="9986" max="9986" width="60.42578125" style="161" customWidth="1"/>
    <col min="9987" max="9988" width="10.42578125" style="161" customWidth="1"/>
    <col min="9989" max="9989" width="12.42578125" style="161" customWidth="1"/>
    <col min="9990" max="9990" width="14.5703125" style="161" customWidth="1"/>
    <col min="9991" max="9991" width="89.42578125" style="161" customWidth="1"/>
    <col min="9992" max="10240" width="8.85546875" style="161"/>
    <col min="10241" max="10241" width="8.5703125" style="161" customWidth="1"/>
    <col min="10242" max="10242" width="60.42578125" style="161" customWidth="1"/>
    <col min="10243" max="10244" width="10.42578125" style="161" customWidth="1"/>
    <col min="10245" max="10245" width="12.42578125" style="161" customWidth="1"/>
    <col min="10246" max="10246" width="14.5703125" style="161" customWidth="1"/>
    <col min="10247" max="10247" width="89.42578125" style="161" customWidth="1"/>
    <col min="10248" max="10496" width="8.85546875" style="161"/>
    <col min="10497" max="10497" width="8.5703125" style="161" customWidth="1"/>
    <col min="10498" max="10498" width="60.42578125" style="161" customWidth="1"/>
    <col min="10499" max="10500" width="10.42578125" style="161" customWidth="1"/>
    <col min="10501" max="10501" width="12.42578125" style="161" customWidth="1"/>
    <col min="10502" max="10502" width="14.5703125" style="161" customWidth="1"/>
    <col min="10503" max="10503" width="89.42578125" style="161" customWidth="1"/>
    <col min="10504" max="10752" width="8.85546875" style="161"/>
    <col min="10753" max="10753" width="8.5703125" style="161" customWidth="1"/>
    <col min="10754" max="10754" width="60.42578125" style="161" customWidth="1"/>
    <col min="10755" max="10756" width="10.42578125" style="161" customWidth="1"/>
    <col min="10757" max="10757" width="12.42578125" style="161" customWidth="1"/>
    <col min="10758" max="10758" width="14.5703125" style="161" customWidth="1"/>
    <col min="10759" max="10759" width="89.42578125" style="161" customWidth="1"/>
    <col min="10760" max="11008" width="8.85546875" style="161"/>
    <col min="11009" max="11009" width="8.5703125" style="161" customWidth="1"/>
    <col min="11010" max="11010" width="60.42578125" style="161" customWidth="1"/>
    <col min="11011" max="11012" width="10.42578125" style="161" customWidth="1"/>
    <col min="11013" max="11013" width="12.42578125" style="161" customWidth="1"/>
    <col min="11014" max="11014" width="14.5703125" style="161" customWidth="1"/>
    <col min="11015" max="11015" width="89.42578125" style="161" customWidth="1"/>
    <col min="11016" max="11264" width="8.85546875" style="161"/>
    <col min="11265" max="11265" width="8.5703125" style="161" customWidth="1"/>
    <col min="11266" max="11266" width="60.42578125" style="161" customWidth="1"/>
    <col min="11267" max="11268" width="10.42578125" style="161" customWidth="1"/>
    <col min="11269" max="11269" width="12.42578125" style="161" customWidth="1"/>
    <col min="11270" max="11270" width="14.5703125" style="161" customWidth="1"/>
    <col min="11271" max="11271" width="89.42578125" style="161" customWidth="1"/>
    <col min="11272" max="11520" width="8.85546875" style="161"/>
    <col min="11521" max="11521" width="8.5703125" style="161" customWidth="1"/>
    <col min="11522" max="11522" width="60.42578125" style="161" customWidth="1"/>
    <col min="11523" max="11524" width="10.42578125" style="161" customWidth="1"/>
    <col min="11525" max="11525" width="12.42578125" style="161" customWidth="1"/>
    <col min="11526" max="11526" width="14.5703125" style="161" customWidth="1"/>
    <col min="11527" max="11527" width="89.42578125" style="161" customWidth="1"/>
    <col min="11528" max="11776" width="8.85546875" style="161"/>
    <col min="11777" max="11777" width="8.5703125" style="161" customWidth="1"/>
    <col min="11778" max="11778" width="60.42578125" style="161" customWidth="1"/>
    <col min="11779" max="11780" width="10.42578125" style="161" customWidth="1"/>
    <col min="11781" max="11781" width="12.42578125" style="161" customWidth="1"/>
    <col min="11782" max="11782" width="14.5703125" style="161" customWidth="1"/>
    <col min="11783" max="11783" width="89.42578125" style="161" customWidth="1"/>
    <col min="11784" max="12032" width="8.85546875" style="161"/>
    <col min="12033" max="12033" width="8.5703125" style="161" customWidth="1"/>
    <col min="12034" max="12034" width="60.42578125" style="161" customWidth="1"/>
    <col min="12035" max="12036" width="10.42578125" style="161" customWidth="1"/>
    <col min="12037" max="12037" width="12.42578125" style="161" customWidth="1"/>
    <col min="12038" max="12038" width="14.5703125" style="161" customWidth="1"/>
    <col min="12039" max="12039" width="89.42578125" style="161" customWidth="1"/>
    <col min="12040" max="12288" width="8.85546875" style="161"/>
    <col min="12289" max="12289" width="8.5703125" style="161" customWidth="1"/>
    <col min="12290" max="12290" width="60.42578125" style="161" customWidth="1"/>
    <col min="12291" max="12292" width="10.42578125" style="161" customWidth="1"/>
    <col min="12293" max="12293" width="12.42578125" style="161" customWidth="1"/>
    <col min="12294" max="12294" width="14.5703125" style="161" customWidth="1"/>
    <col min="12295" max="12295" width="89.42578125" style="161" customWidth="1"/>
    <col min="12296" max="12544" width="8.85546875" style="161"/>
    <col min="12545" max="12545" width="8.5703125" style="161" customWidth="1"/>
    <col min="12546" max="12546" width="60.42578125" style="161" customWidth="1"/>
    <col min="12547" max="12548" width="10.42578125" style="161" customWidth="1"/>
    <col min="12549" max="12549" width="12.42578125" style="161" customWidth="1"/>
    <col min="12550" max="12550" width="14.5703125" style="161" customWidth="1"/>
    <col min="12551" max="12551" width="89.42578125" style="161" customWidth="1"/>
    <col min="12552" max="12800" width="8.85546875" style="161"/>
    <col min="12801" max="12801" width="8.5703125" style="161" customWidth="1"/>
    <col min="12802" max="12802" width="60.42578125" style="161" customWidth="1"/>
    <col min="12803" max="12804" width="10.42578125" style="161" customWidth="1"/>
    <col min="12805" max="12805" width="12.42578125" style="161" customWidth="1"/>
    <col min="12806" max="12806" width="14.5703125" style="161" customWidth="1"/>
    <col min="12807" max="12807" width="89.42578125" style="161" customWidth="1"/>
    <col min="12808" max="13056" width="8.85546875" style="161"/>
    <col min="13057" max="13057" width="8.5703125" style="161" customWidth="1"/>
    <col min="13058" max="13058" width="60.42578125" style="161" customWidth="1"/>
    <col min="13059" max="13060" width="10.42578125" style="161" customWidth="1"/>
    <col min="13061" max="13061" width="12.42578125" style="161" customWidth="1"/>
    <col min="13062" max="13062" width="14.5703125" style="161" customWidth="1"/>
    <col min="13063" max="13063" width="89.42578125" style="161" customWidth="1"/>
    <col min="13064" max="13312" width="8.85546875" style="161"/>
    <col min="13313" max="13313" width="8.5703125" style="161" customWidth="1"/>
    <col min="13314" max="13314" width="60.42578125" style="161" customWidth="1"/>
    <col min="13315" max="13316" width="10.42578125" style="161" customWidth="1"/>
    <col min="13317" max="13317" width="12.42578125" style="161" customWidth="1"/>
    <col min="13318" max="13318" width="14.5703125" style="161" customWidth="1"/>
    <col min="13319" max="13319" width="89.42578125" style="161" customWidth="1"/>
    <col min="13320" max="13568" width="8.85546875" style="161"/>
    <col min="13569" max="13569" width="8.5703125" style="161" customWidth="1"/>
    <col min="13570" max="13570" width="60.42578125" style="161" customWidth="1"/>
    <col min="13571" max="13572" width="10.42578125" style="161" customWidth="1"/>
    <col min="13573" max="13573" width="12.42578125" style="161" customWidth="1"/>
    <col min="13574" max="13574" width="14.5703125" style="161" customWidth="1"/>
    <col min="13575" max="13575" width="89.42578125" style="161" customWidth="1"/>
    <col min="13576" max="13824" width="8.85546875" style="161"/>
    <col min="13825" max="13825" width="8.5703125" style="161" customWidth="1"/>
    <col min="13826" max="13826" width="60.42578125" style="161" customWidth="1"/>
    <col min="13827" max="13828" width="10.42578125" style="161" customWidth="1"/>
    <col min="13829" max="13829" width="12.42578125" style="161" customWidth="1"/>
    <col min="13830" max="13830" width="14.5703125" style="161" customWidth="1"/>
    <col min="13831" max="13831" width="89.42578125" style="161" customWidth="1"/>
    <col min="13832" max="14080" width="8.85546875" style="161"/>
    <col min="14081" max="14081" width="8.5703125" style="161" customWidth="1"/>
    <col min="14082" max="14082" width="60.42578125" style="161" customWidth="1"/>
    <col min="14083" max="14084" width="10.42578125" style="161" customWidth="1"/>
    <col min="14085" max="14085" width="12.42578125" style="161" customWidth="1"/>
    <col min="14086" max="14086" width="14.5703125" style="161" customWidth="1"/>
    <col min="14087" max="14087" width="89.42578125" style="161" customWidth="1"/>
    <col min="14088" max="14336" width="8.85546875" style="161"/>
    <col min="14337" max="14337" width="8.5703125" style="161" customWidth="1"/>
    <col min="14338" max="14338" width="60.42578125" style="161" customWidth="1"/>
    <col min="14339" max="14340" width="10.42578125" style="161" customWidth="1"/>
    <col min="14341" max="14341" width="12.42578125" style="161" customWidth="1"/>
    <col min="14342" max="14342" width="14.5703125" style="161" customWidth="1"/>
    <col min="14343" max="14343" width="89.42578125" style="161" customWidth="1"/>
    <col min="14344" max="14592" width="8.85546875" style="161"/>
    <col min="14593" max="14593" width="8.5703125" style="161" customWidth="1"/>
    <col min="14594" max="14594" width="60.42578125" style="161" customWidth="1"/>
    <col min="14595" max="14596" width="10.42578125" style="161" customWidth="1"/>
    <col min="14597" max="14597" width="12.42578125" style="161" customWidth="1"/>
    <col min="14598" max="14598" width="14.5703125" style="161" customWidth="1"/>
    <col min="14599" max="14599" width="89.42578125" style="161" customWidth="1"/>
    <col min="14600" max="14848" width="8.85546875" style="161"/>
    <col min="14849" max="14849" width="8.5703125" style="161" customWidth="1"/>
    <col min="14850" max="14850" width="60.42578125" style="161" customWidth="1"/>
    <col min="14851" max="14852" width="10.42578125" style="161" customWidth="1"/>
    <col min="14853" max="14853" width="12.42578125" style="161" customWidth="1"/>
    <col min="14854" max="14854" width="14.5703125" style="161" customWidth="1"/>
    <col min="14855" max="14855" width="89.42578125" style="161" customWidth="1"/>
    <col min="14856" max="15104" width="8.85546875" style="161"/>
    <col min="15105" max="15105" width="8.5703125" style="161" customWidth="1"/>
    <col min="15106" max="15106" width="60.42578125" style="161" customWidth="1"/>
    <col min="15107" max="15108" width="10.42578125" style="161" customWidth="1"/>
    <col min="15109" max="15109" width="12.42578125" style="161" customWidth="1"/>
    <col min="15110" max="15110" width="14.5703125" style="161" customWidth="1"/>
    <col min="15111" max="15111" width="89.42578125" style="161" customWidth="1"/>
    <col min="15112" max="15360" width="8.85546875" style="161"/>
    <col min="15361" max="15361" width="8.5703125" style="161" customWidth="1"/>
    <col min="15362" max="15362" width="60.42578125" style="161" customWidth="1"/>
    <col min="15363" max="15364" width="10.42578125" style="161" customWidth="1"/>
    <col min="15365" max="15365" width="12.42578125" style="161" customWidth="1"/>
    <col min="15366" max="15366" width="14.5703125" style="161" customWidth="1"/>
    <col min="15367" max="15367" width="89.42578125" style="161" customWidth="1"/>
    <col min="15368" max="15616" width="8.85546875" style="161"/>
    <col min="15617" max="15617" width="8.5703125" style="161" customWidth="1"/>
    <col min="15618" max="15618" width="60.42578125" style="161" customWidth="1"/>
    <col min="15619" max="15620" width="10.42578125" style="161" customWidth="1"/>
    <col min="15621" max="15621" width="12.42578125" style="161" customWidth="1"/>
    <col min="15622" max="15622" width="14.5703125" style="161" customWidth="1"/>
    <col min="15623" max="15623" width="89.42578125" style="161" customWidth="1"/>
    <col min="15624" max="15872" width="8.85546875" style="161"/>
    <col min="15873" max="15873" width="8.5703125" style="161" customWidth="1"/>
    <col min="15874" max="15874" width="60.42578125" style="161" customWidth="1"/>
    <col min="15875" max="15876" width="10.42578125" style="161" customWidth="1"/>
    <col min="15877" max="15877" width="12.42578125" style="161" customWidth="1"/>
    <col min="15878" max="15878" width="14.5703125" style="161" customWidth="1"/>
    <col min="15879" max="15879" width="89.42578125" style="161" customWidth="1"/>
    <col min="15880" max="16128" width="8.85546875" style="161"/>
    <col min="16129" max="16129" width="8.5703125" style="161" customWidth="1"/>
    <col min="16130" max="16130" width="60.42578125" style="161" customWidth="1"/>
    <col min="16131" max="16132" width="10.42578125" style="161" customWidth="1"/>
    <col min="16133" max="16133" width="12.42578125" style="161" customWidth="1"/>
    <col min="16134" max="16134" width="14.5703125" style="161" customWidth="1"/>
    <col min="16135" max="16135" width="89.42578125" style="161" customWidth="1"/>
    <col min="16136" max="16384" width="8.85546875" style="161"/>
  </cols>
  <sheetData>
    <row r="1" spans="1:7" s="169" customFormat="1" ht="16.5" thickTop="1">
      <c r="A1" s="195" t="s">
        <v>177</v>
      </c>
      <c r="B1" s="170"/>
      <c r="C1" s="170"/>
      <c r="D1" s="170"/>
      <c r="E1" s="170"/>
      <c r="F1" s="170"/>
      <c r="G1" s="170"/>
    </row>
    <row r="2" spans="1:7" s="169" customFormat="1">
      <c r="A2" s="196" t="s">
        <v>440</v>
      </c>
      <c r="B2" s="171"/>
      <c r="C2" s="171"/>
      <c r="D2" s="179"/>
      <c r="E2" s="180"/>
      <c r="F2" s="181"/>
      <c r="G2" s="171"/>
    </row>
    <row r="3" spans="1:7" s="169" customFormat="1">
      <c r="A3" s="196" t="s">
        <v>439</v>
      </c>
      <c r="B3" s="172"/>
      <c r="C3" s="171"/>
      <c r="D3" s="179"/>
      <c r="E3" s="182"/>
      <c r="F3" s="181"/>
      <c r="G3" s="171"/>
    </row>
    <row r="4" spans="1:7">
      <c r="A4" s="197" t="s">
        <v>179</v>
      </c>
      <c r="B4" s="173"/>
      <c r="C4" s="173"/>
      <c r="D4" s="173"/>
      <c r="E4" s="183"/>
      <c r="F4" s="183"/>
      <c r="G4" s="173"/>
    </row>
    <row r="5" spans="1:7" ht="32.25" thickBot="1">
      <c r="A5" s="162" t="s">
        <v>180</v>
      </c>
      <c r="B5" s="163" t="s">
        <v>78</v>
      </c>
      <c r="C5" s="164" t="s">
        <v>181</v>
      </c>
      <c r="D5" s="165" t="s">
        <v>80</v>
      </c>
      <c r="E5" s="168" t="s">
        <v>182</v>
      </c>
      <c r="F5" s="166" t="s">
        <v>183</v>
      </c>
      <c r="G5" s="167" t="s">
        <v>184</v>
      </c>
    </row>
    <row r="6" spans="1:7" ht="18.600000000000001" customHeight="1" thickTop="1">
      <c r="A6" s="184"/>
      <c r="B6" s="174"/>
      <c r="C6" s="185"/>
      <c r="D6" s="185"/>
      <c r="E6" s="186"/>
      <c r="F6" s="186">
        <f>SUM(F8:F20)</f>
        <v>0</v>
      </c>
      <c r="G6" s="174"/>
    </row>
    <row r="7" spans="1:7" ht="18.600000000000001" customHeight="1">
      <c r="A7" s="187" t="s">
        <v>185</v>
      </c>
      <c r="B7" s="175" t="s">
        <v>302</v>
      </c>
      <c r="C7" s="188"/>
      <c r="D7" s="188"/>
      <c r="E7" s="189"/>
      <c r="F7" s="189"/>
      <c r="G7" s="176"/>
    </row>
    <row r="8" spans="1:7" ht="18.600000000000001" customHeight="1">
      <c r="A8" s="190">
        <v>1</v>
      </c>
      <c r="B8" s="176" t="s">
        <v>187</v>
      </c>
      <c r="C8" s="188">
        <v>1</v>
      </c>
      <c r="D8" s="188" t="s">
        <v>86</v>
      </c>
      <c r="E8" s="189"/>
      <c r="F8" s="189">
        <f>C8*E8</f>
        <v>0</v>
      </c>
      <c r="G8" s="176" t="s">
        <v>303</v>
      </c>
    </row>
    <row r="9" spans="1:7" ht="18.600000000000001" customHeight="1">
      <c r="A9" s="187" t="s">
        <v>185</v>
      </c>
      <c r="B9" s="331" t="s">
        <v>304</v>
      </c>
      <c r="C9" s="188"/>
      <c r="D9" s="188"/>
      <c r="E9" s="189"/>
      <c r="F9" s="189"/>
      <c r="G9" s="176"/>
    </row>
    <row r="10" spans="1:7" ht="18.600000000000001" customHeight="1">
      <c r="A10" s="190">
        <v>2</v>
      </c>
      <c r="B10" s="176" t="s">
        <v>305</v>
      </c>
      <c r="C10" s="188">
        <v>1</v>
      </c>
      <c r="D10" s="188" t="s">
        <v>101</v>
      </c>
      <c r="E10" s="189"/>
      <c r="F10" s="189">
        <f t="shared" ref="F10:F21" si="0">C10*E10</f>
        <v>0</v>
      </c>
      <c r="G10" s="176"/>
    </row>
    <row r="11" spans="1:7" ht="18.600000000000001" customHeight="1">
      <c r="A11" s="190">
        <v>3</v>
      </c>
      <c r="B11" s="176" t="s">
        <v>188</v>
      </c>
      <c r="C11" s="188">
        <v>1</v>
      </c>
      <c r="D11" s="188" t="s">
        <v>101</v>
      </c>
      <c r="E11" s="189"/>
      <c r="F11" s="189">
        <f t="shared" si="0"/>
        <v>0</v>
      </c>
      <c r="G11" s="176"/>
    </row>
    <row r="12" spans="1:7" ht="18.600000000000001" customHeight="1">
      <c r="A12" s="187" t="s">
        <v>185</v>
      </c>
      <c r="B12" s="331" t="s">
        <v>199</v>
      </c>
      <c r="C12" s="188"/>
      <c r="D12" s="188"/>
      <c r="E12" s="189"/>
      <c r="F12" s="189"/>
      <c r="G12" s="176"/>
    </row>
    <row r="13" spans="1:7" ht="18.600000000000001" customHeight="1">
      <c r="A13" s="190">
        <v>4</v>
      </c>
      <c r="B13" s="176" t="s">
        <v>306</v>
      </c>
      <c r="C13" s="188">
        <v>0.3</v>
      </c>
      <c r="D13" s="188" t="s">
        <v>88</v>
      </c>
      <c r="E13" s="189"/>
      <c r="F13" s="189">
        <f t="shared" si="0"/>
        <v>0</v>
      </c>
      <c r="G13" s="176"/>
    </row>
    <row r="14" spans="1:7" ht="18.600000000000001" customHeight="1">
      <c r="A14" s="190">
        <v>5</v>
      </c>
      <c r="B14" s="176" t="s">
        <v>186</v>
      </c>
      <c r="C14" s="188">
        <v>1</v>
      </c>
      <c r="D14" s="188" t="s">
        <v>307</v>
      </c>
      <c r="E14" s="189"/>
      <c r="F14" s="189">
        <f t="shared" si="0"/>
        <v>0</v>
      </c>
      <c r="G14" s="176"/>
    </row>
    <row r="15" spans="1:7" ht="31.5">
      <c r="A15" s="198">
        <v>6</v>
      </c>
      <c r="B15" s="200" t="s">
        <v>445</v>
      </c>
      <c r="C15" s="188">
        <v>1</v>
      </c>
      <c r="D15" s="188" t="s">
        <v>175</v>
      </c>
      <c r="E15" s="176"/>
      <c r="F15" s="189">
        <f>C15*E15</f>
        <v>0</v>
      </c>
      <c r="G15" s="192" t="s">
        <v>446</v>
      </c>
    </row>
    <row r="16" spans="1:7" ht="18.600000000000001" customHeight="1">
      <c r="A16" s="187" t="s">
        <v>185</v>
      </c>
      <c r="B16" s="155" t="s">
        <v>106</v>
      </c>
      <c r="C16" s="188"/>
      <c r="D16" s="188"/>
      <c r="E16" s="189"/>
      <c r="F16" s="189">
        <f t="shared" si="0"/>
        <v>0</v>
      </c>
      <c r="G16" s="176"/>
    </row>
    <row r="17" spans="1:7" ht="18.600000000000001" customHeight="1">
      <c r="A17" s="190">
        <v>7</v>
      </c>
      <c r="B17" s="176" t="s">
        <v>189</v>
      </c>
      <c r="C17" s="188">
        <v>1</v>
      </c>
      <c r="D17" s="188" t="s">
        <v>307</v>
      </c>
      <c r="E17" s="189"/>
      <c r="F17" s="189">
        <f t="shared" si="0"/>
        <v>0</v>
      </c>
      <c r="G17" s="176" t="s">
        <v>308</v>
      </c>
    </row>
    <row r="18" spans="1:7" ht="18.600000000000001" customHeight="1">
      <c r="A18" s="190">
        <v>8</v>
      </c>
      <c r="B18" s="176" t="s">
        <v>190</v>
      </c>
      <c r="C18" s="188">
        <v>0.7</v>
      </c>
      <c r="D18" s="188" t="s">
        <v>88</v>
      </c>
      <c r="E18" s="189"/>
      <c r="F18" s="189">
        <f t="shared" si="0"/>
        <v>0</v>
      </c>
      <c r="G18" s="176"/>
    </row>
    <row r="19" spans="1:7" ht="18.600000000000001" customHeight="1">
      <c r="A19" s="190">
        <v>9</v>
      </c>
      <c r="B19" s="176" t="s">
        <v>191</v>
      </c>
      <c r="C19" s="188">
        <v>1</v>
      </c>
      <c r="D19" s="188" t="s">
        <v>101</v>
      </c>
      <c r="E19" s="189"/>
      <c r="F19" s="189">
        <f t="shared" si="0"/>
        <v>0</v>
      </c>
      <c r="G19" s="176"/>
    </row>
    <row r="20" spans="1:7" ht="18.600000000000001" customHeight="1">
      <c r="A20" s="190">
        <v>10</v>
      </c>
      <c r="B20" s="176" t="s">
        <v>192</v>
      </c>
      <c r="C20" s="188">
        <v>1</v>
      </c>
      <c r="D20" s="188" t="s">
        <v>101</v>
      </c>
      <c r="E20" s="189"/>
      <c r="F20" s="189">
        <f t="shared" si="0"/>
        <v>0</v>
      </c>
      <c r="G20" s="176"/>
    </row>
    <row r="21" spans="1:7" ht="18.600000000000001" customHeight="1" thickBot="1">
      <c r="A21" s="193"/>
      <c r="B21" s="332"/>
      <c r="C21" s="333"/>
      <c r="D21" s="333"/>
      <c r="E21" s="334"/>
      <c r="F21" s="334">
        <f t="shared" si="0"/>
        <v>0</v>
      </c>
      <c r="G21" s="177"/>
    </row>
    <row r="22" spans="1:7" ht="16.5" thickTop="1"/>
  </sheetData>
  <pageMargins left="0.78740157480314965" right="0.78740157480314965" top="0.98425196850393704" bottom="0.98425196850393704" header="0.51181102362204722" footer="0.51181102362204722"/>
  <pageSetup paperSize="9" scale="62" fitToHeight="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3"/>
  <sheetViews>
    <sheetView topLeftCell="A13" zoomScale="70" zoomScaleNormal="70" workbookViewId="0">
      <selection activeCell="E42" sqref="E42"/>
    </sheetView>
  </sheetViews>
  <sheetFormatPr defaultColWidth="8.85546875" defaultRowHeight="15.75"/>
  <cols>
    <col min="1" max="1" width="8.5703125" style="178" customWidth="1"/>
    <col min="2" max="2" width="60.42578125" style="178" customWidth="1"/>
    <col min="3" max="4" width="10.42578125" style="178" customWidth="1"/>
    <col min="5" max="5" width="12.42578125" style="194" customWidth="1"/>
    <col min="6" max="6" width="14.5703125" style="194" customWidth="1"/>
    <col min="7" max="7" width="89.42578125" style="178" customWidth="1"/>
    <col min="8" max="256" width="8.85546875" style="161"/>
    <col min="257" max="257" width="8.5703125" style="161" customWidth="1"/>
    <col min="258" max="258" width="60.42578125" style="161" customWidth="1"/>
    <col min="259" max="260" width="10.42578125" style="161" customWidth="1"/>
    <col min="261" max="261" width="12.42578125" style="161" customWidth="1"/>
    <col min="262" max="262" width="14.5703125" style="161" customWidth="1"/>
    <col min="263" max="263" width="89.42578125" style="161" customWidth="1"/>
    <col min="264" max="512" width="8.85546875" style="161"/>
    <col min="513" max="513" width="8.5703125" style="161" customWidth="1"/>
    <col min="514" max="514" width="60.42578125" style="161" customWidth="1"/>
    <col min="515" max="516" width="10.42578125" style="161" customWidth="1"/>
    <col min="517" max="517" width="12.42578125" style="161" customWidth="1"/>
    <col min="518" max="518" width="14.5703125" style="161" customWidth="1"/>
    <col min="519" max="519" width="89.42578125" style="161" customWidth="1"/>
    <col min="520" max="768" width="8.85546875" style="161"/>
    <col min="769" max="769" width="8.5703125" style="161" customWidth="1"/>
    <col min="770" max="770" width="60.42578125" style="161" customWidth="1"/>
    <col min="771" max="772" width="10.42578125" style="161" customWidth="1"/>
    <col min="773" max="773" width="12.42578125" style="161" customWidth="1"/>
    <col min="774" max="774" width="14.5703125" style="161" customWidth="1"/>
    <col min="775" max="775" width="89.42578125" style="161" customWidth="1"/>
    <col min="776" max="1024" width="8.85546875" style="161"/>
    <col min="1025" max="1025" width="8.5703125" style="161" customWidth="1"/>
    <col min="1026" max="1026" width="60.42578125" style="161" customWidth="1"/>
    <col min="1027" max="1028" width="10.42578125" style="161" customWidth="1"/>
    <col min="1029" max="1029" width="12.42578125" style="161" customWidth="1"/>
    <col min="1030" max="1030" width="14.5703125" style="161" customWidth="1"/>
    <col min="1031" max="1031" width="89.42578125" style="161" customWidth="1"/>
    <col min="1032" max="1280" width="8.85546875" style="161"/>
    <col min="1281" max="1281" width="8.5703125" style="161" customWidth="1"/>
    <col min="1282" max="1282" width="60.42578125" style="161" customWidth="1"/>
    <col min="1283" max="1284" width="10.42578125" style="161" customWidth="1"/>
    <col min="1285" max="1285" width="12.42578125" style="161" customWidth="1"/>
    <col min="1286" max="1286" width="14.5703125" style="161" customWidth="1"/>
    <col min="1287" max="1287" width="89.42578125" style="161" customWidth="1"/>
    <col min="1288" max="1536" width="8.85546875" style="161"/>
    <col min="1537" max="1537" width="8.5703125" style="161" customWidth="1"/>
    <col min="1538" max="1538" width="60.42578125" style="161" customWidth="1"/>
    <col min="1539" max="1540" width="10.42578125" style="161" customWidth="1"/>
    <col min="1541" max="1541" width="12.42578125" style="161" customWidth="1"/>
    <col min="1542" max="1542" width="14.5703125" style="161" customWidth="1"/>
    <col min="1543" max="1543" width="89.42578125" style="161" customWidth="1"/>
    <col min="1544" max="1792" width="8.85546875" style="161"/>
    <col min="1793" max="1793" width="8.5703125" style="161" customWidth="1"/>
    <col min="1794" max="1794" width="60.42578125" style="161" customWidth="1"/>
    <col min="1795" max="1796" width="10.42578125" style="161" customWidth="1"/>
    <col min="1797" max="1797" width="12.42578125" style="161" customWidth="1"/>
    <col min="1798" max="1798" width="14.5703125" style="161" customWidth="1"/>
    <col min="1799" max="1799" width="89.42578125" style="161" customWidth="1"/>
    <col min="1800" max="2048" width="8.85546875" style="161"/>
    <col min="2049" max="2049" width="8.5703125" style="161" customWidth="1"/>
    <col min="2050" max="2050" width="60.42578125" style="161" customWidth="1"/>
    <col min="2051" max="2052" width="10.42578125" style="161" customWidth="1"/>
    <col min="2053" max="2053" width="12.42578125" style="161" customWidth="1"/>
    <col min="2054" max="2054" width="14.5703125" style="161" customWidth="1"/>
    <col min="2055" max="2055" width="89.42578125" style="161" customWidth="1"/>
    <col min="2056" max="2304" width="8.85546875" style="161"/>
    <col min="2305" max="2305" width="8.5703125" style="161" customWidth="1"/>
    <col min="2306" max="2306" width="60.42578125" style="161" customWidth="1"/>
    <col min="2307" max="2308" width="10.42578125" style="161" customWidth="1"/>
    <col min="2309" max="2309" width="12.42578125" style="161" customWidth="1"/>
    <col min="2310" max="2310" width="14.5703125" style="161" customWidth="1"/>
    <col min="2311" max="2311" width="89.42578125" style="161" customWidth="1"/>
    <col min="2312" max="2560" width="8.85546875" style="161"/>
    <col min="2561" max="2561" width="8.5703125" style="161" customWidth="1"/>
    <col min="2562" max="2562" width="60.42578125" style="161" customWidth="1"/>
    <col min="2563" max="2564" width="10.42578125" style="161" customWidth="1"/>
    <col min="2565" max="2565" width="12.42578125" style="161" customWidth="1"/>
    <col min="2566" max="2566" width="14.5703125" style="161" customWidth="1"/>
    <col min="2567" max="2567" width="89.42578125" style="161" customWidth="1"/>
    <col min="2568" max="2816" width="8.85546875" style="161"/>
    <col min="2817" max="2817" width="8.5703125" style="161" customWidth="1"/>
    <col min="2818" max="2818" width="60.42578125" style="161" customWidth="1"/>
    <col min="2819" max="2820" width="10.42578125" style="161" customWidth="1"/>
    <col min="2821" max="2821" width="12.42578125" style="161" customWidth="1"/>
    <col min="2822" max="2822" width="14.5703125" style="161" customWidth="1"/>
    <col min="2823" max="2823" width="89.42578125" style="161" customWidth="1"/>
    <col min="2824" max="3072" width="8.85546875" style="161"/>
    <col min="3073" max="3073" width="8.5703125" style="161" customWidth="1"/>
    <col min="3074" max="3074" width="60.42578125" style="161" customWidth="1"/>
    <col min="3075" max="3076" width="10.42578125" style="161" customWidth="1"/>
    <col min="3077" max="3077" width="12.42578125" style="161" customWidth="1"/>
    <col min="3078" max="3078" width="14.5703125" style="161" customWidth="1"/>
    <col min="3079" max="3079" width="89.42578125" style="161" customWidth="1"/>
    <col min="3080" max="3328" width="8.85546875" style="161"/>
    <col min="3329" max="3329" width="8.5703125" style="161" customWidth="1"/>
    <col min="3330" max="3330" width="60.42578125" style="161" customWidth="1"/>
    <col min="3331" max="3332" width="10.42578125" style="161" customWidth="1"/>
    <col min="3333" max="3333" width="12.42578125" style="161" customWidth="1"/>
    <col min="3334" max="3334" width="14.5703125" style="161" customWidth="1"/>
    <col min="3335" max="3335" width="89.42578125" style="161" customWidth="1"/>
    <col min="3336" max="3584" width="8.85546875" style="161"/>
    <col min="3585" max="3585" width="8.5703125" style="161" customWidth="1"/>
    <col min="3586" max="3586" width="60.42578125" style="161" customWidth="1"/>
    <col min="3587" max="3588" width="10.42578125" style="161" customWidth="1"/>
    <col min="3589" max="3589" width="12.42578125" style="161" customWidth="1"/>
    <col min="3590" max="3590" width="14.5703125" style="161" customWidth="1"/>
    <col min="3591" max="3591" width="89.42578125" style="161" customWidth="1"/>
    <col min="3592" max="3840" width="8.85546875" style="161"/>
    <col min="3841" max="3841" width="8.5703125" style="161" customWidth="1"/>
    <col min="3842" max="3842" width="60.42578125" style="161" customWidth="1"/>
    <col min="3843" max="3844" width="10.42578125" style="161" customWidth="1"/>
    <col min="3845" max="3845" width="12.42578125" style="161" customWidth="1"/>
    <col min="3846" max="3846" width="14.5703125" style="161" customWidth="1"/>
    <col min="3847" max="3847" width="89.42578125" style="161" customWidth="1"/>
    <col min="3848" max="4096" width="8.85546875" style="161"/>
    <col min="4097" max="4097" width="8.5703125" style="161" customWidth="1"/>
    <col min="4098" max="4098" width="60.42578125" style="161" customWidth="1"/>
    <col min="4099" max="4100" width="10.42578125" style="161" customWidth="1"/>
    <col min="4101" max="4101" width="12.42578125" style="161" customWidth="1"/>
    <col min="4102" max="4102" width="14.5703125" style="161" customWidth="1"/>
    <col min="4103" max="4103" width="89.42578125" style="161" customWidth="1"/>
    <col min="4104" max="4352" width="8.85546875" style="161"/>
    <col min="4353" max="4353" width="8.5703125" style="161" customWidth="1"/>
    <col min="4354" max="4354" width="60.42578125" style="161" customWidth="1"/>
    <col min="4355" max="4356" width="10.42578125" style="161" customWidth="1"/>
    <col min="4357" max="4357" width="12.42578125" style="161" customWidth="1"/>
    <col min="4358" max="4358" width="14.5703125" style="161" customWidth="1"/>
    <col min="4359" max="4359" width="89.42578125" style="161" customWidth="1"/>
    <col min="4360" max="4608" width="8.85546875" style="161"/>
    <col min="4609" max="4609" width="8.5703125" style="161" customWidth="1"/>
    <col min="4610" max="4610" width="60.42578125" style="161" customWidth="1"/>
    <col min="4611" max="4612" width="10.42578125" style="161" customWidth="1"/>
    <col min="4613" max="4613" width="12.42578125" style="161" customWidth="1"/>
    <col min="4614" max="4614" width="14.5703125" style="161" customWidth="1"/>
    <col min="4615" max="4615" width="89.42578125" style="161" customWidth="1"/>
    <col min="4616" max="4864" width="8.85546875" style="161"/>
    <col min="4865" max="4865" width="8.5703125" style="161" customWidth="1"/>
    <col min="4866" max="4866" width="60.42578125" style="161" customWidth="1"/>
    <col min="4867" max="4868" width="10.42578125" style="161" customWidth="1"/>
    <col min="4869" max="4869" width="12.42578125" style="161" customWidth="1"/>
    <col min="4870" max="4870" width="14.5703125" style="161" customWidth="1"/>
    <col min="4871" max="4871" width="89.42578125" style="161" customWidth="1"/>
    <col min="4872" max="5120" width="8.85546875" style="161"/>
    <col min="5121" max="5121" width="8.5703125" style="161" customWidth="1"/>
    <col min="5122" max="5122" width="60.42578125" style="161" customWidth="1"/>
    <col min="5123" max="5124" width="10.42578125" style="161" customWidth="1"/>
    <col min="5125" max="5125" width="12.42578125" style="161" customWidth="1"/>
    <col min="5126" max="5126" width="14.5703125" style="161" customWidth="1"/>
    <col min="5127" max="5127" width="89.42578125" style="161" customWidth="1"/>
    <col min="5128" max="5376" width="8.85546875" style="161"/>
    <col min="5377" max="5377" width="8.5703125" style="161" customWidth="1"/>
    <col min="5378" max="5378" width="60.42578125" style="161" customWidth="1"/>
    <col min="5379" max="5380" width="10.42578125" style="161" customWidth="1"/>
    <col min="5381" max="5381" width="12.42578125" style="161" customWidth="1"/>
    <col min="5382" max="5382" width="14.5703125" style="161" customWidth="1"/>
    <col min="5383" max="5383" width="89.42578125" style="161" customWidth="1"/>
    <col min="5384" max="5632" width="8.85546875" style="161"/>
    <col min="5633" max="5633" width="8.5703125" style="161" customWidth="1"/>
    <col min="5634" max="5634" width="60.42578125" style="161" customWidth="1"/>
    <col min="5635" max="5636" width="10.42578125" style="161" customWidth="1"/>
    <col min="5637" max="5637" width="12.42578125" style="161" customWidth="1"/>
    <col min="5638" max="5638" width="14.5703125" style="161" customWidth="1"/>
    <col min="5639" max="5639" width="89.42578125" style="161" customWidth="1"/>
    <col min="5640" max="5888" width="8.85546875" style="161"/>
    <col min="5889" max="5889" width="8.5703125" style="161" customWidth="1"/>
    <col min="5890" max="5890" width="60.42578125" style="161" customWidth="1"/>
    <col min="5891" max="5892" width="10.42578125" style="161" customWidth="1"/>
    <col min="5893" max="5893" width="12.42578125" style="161" customWidth="1"/>
    <col min="5894" max="5894" width="14.5703125" style="161" customWidth="1"/>
    <col min="5895" max="5895" width="89.42578125" style="161" customWidth="1"/>
    <col min="5896" max="6144" width="8.85546875" style="161"/>
    <col min="6145" max="6145" width="8.5703125" style="161" customWidth="1"/>
    <col min="6146" max="6146" width="60.42578125" style="161" customWidth="1"/>
    <col min="6147" max="6148" width="10.42578125" style="161" customWidth="1"/>
    <col min="6149" max="6149" width="12.42578125" style="161" customWidth="1"/>
    <col min="6150" max="6150" width="14.5703125" style="161" customWidth="1"/>
    <col min="6151" max="6151" width="89.42578125" style="161" customWidth="1"/>
    <col min="6152" max="6400" width="8.85546875" style="161"/>
    <col min="6401" max="6401" width="8.5703125" style="161" customWidth="1"/>
    <col min="6402" max="6402" width="60.42578125" style="161" customWidth="1"/>
    <col min="6403" max="6404" width="10.42578125" style="161" customWidth="1"/>
    <col min="6405" max="6405" width="12.42578125" style="161" customWidth="1"/>
    <col min="6406" max="6406" width="14.5703125" style="161" customWidth="1"/>
    <col min="6407" max="6407" width="89.42578125" style="161" customWidth="1"/>
    <col min="6408" max="6656" width="8.85546875" style="161"/>
    <col min="6657" max="6657" width="8.5703125" style="161" customWidth="1"/>
    <col min="6658" max="6658" width="60.42578125" style="161" customWidth="1"/>
    <col min="6659" max="6660" width="10.42578125" style="161" customWidth="1"/>
    <col min="6661" max="6661" width="12.42578125" style="161" customWidth="1"/>
    <col min="6662" max="6662" width="14.5703125" style="161" customWidth="1"/>
    <col min="6663" max="6663" width="89.42578125" style="161" customWidth="1"/>
    <col min="6664" max="6912" width="8.85546875" style="161"/>
    <col min="6913" max="6913" width="8.5703125" style="161" customWidth="1"/>
    <col min="6914" max="6914" width="60.42578125" style="161" customWidth="1"/>
    <col min="6915" max="6916" width="10.42578125" style="161" customWidth="1"/>
    <col min="6917" max="6917" width="12.42578125" style="161" customWidth="1"/>
    <col min="6918" max="6918" width="14.5703125" style="161" customWidth="1"/>
    <col min="6919" max="6919" width="89.42578125" style="161" customWidth="1"/>
    <col min="6920" max="7168" width="8.85546875" style="161"/>
    <col min="7169" max="7169" width="8.5703125" style="161" customWidth="1"/>
    <col min="7170" max="7170" width="60.42578125" style="161" customWidth="1"/>
    <col min="7171" max="7172" width="10.42578125" style="161" customWidth="1"/>
    <col min="7173" max="7173" width="12.42578125" style="161" customWidth="1"/>
    <col min="7174" max="7174" width="14.5703125" style="161" customWidth="1"/>
    <col min="7175" max="7175" width="89.42578125" style="161" customWidth="1"/>
    <col min="7176" max="7424" width="8.85546875" style="161"/>
    <col min="7425" max="7425" width="8.5703125" style="161" customWidth="1"/>
    <col min="7426" max="7426" width="60.42578125" style="161" customWidth="1"/>
    <col min="7427" max="7428" width="10.42578125" style="161" customWidth="1"/>
    <col min="7429" max="7429" width="12.42578125" style="161" customWidth="1"/>
    <col min="7430" max="7430" width="14.5703125" style="161" customWidth="1"/>
    <col min="7431" max="7431" width="89.42578125" style="161" customWidth="1"/>
    <col min="7432" max="7680" width="8.85546875" style="161"/>
    <col min="7681" max="7681" width="8.5703125" style="161" customWidth="1"/>
    <col min="7682" max="7682" width="60.42578125" style="161" customWidth="1"/>
    <col min="7683" max="7684" width="10.42578125" style="161" customWidth="1"/>
    <col min="7685" max="7685" width="12.42578125" style="161" customWidth="1"/>
    <col min="7686" max="7686" width="14.5703125" style="161" customWidth="1"/>
    <col min="7687" max="7687" width="89.42578125" style="161" customWidth="1"/>
    <col min="7688" max="7936" width="8.85546875" style="161"/>
    <col min="7937" max="7937" width="8.5703125" style="161" customWidth="1"/>
    <col min="7938" max="7938" width="60.42578125" style="161" customWidth="1"/>
    <col min="7939" max="7940" width="10.42578125" style="161" customWidth="1"/>
    <col min="7941" max="7941" width="12.42578125" style="161" customWidth="1"/>
    <col min="7942" max="7942" width="14.5703125" style="161" customWidth="1"/>
    <col min="7943" max="7943" width="89.42578125" style="161" customWidth="1"/>
    <col min="7944" max="8192" width="8.85546875" style="161"/>
    <col min="8193" max="8193" width="8.5703125" style="161" customWidth="1"/>
    <col min="8194" max="8194" width="60.42578125" style="161" customWidth="1"/>
    <col min="8195" max="8196" width="10.42578125" style="161" customWidth="1"/>
    <col min="8197" max="8197" width="12.42578125" style="161" customWidth="1"/>
    <col min="8198" max="8198" width="14.5703125" style="161" customWidth="1"/>
    <col min="8199" max="8199" width="89.42578125" style="161" customWidth="1"/>
    <col min="8200" max="8448" width="8.85546875" style="161"/>
    <col min="8449" max="8449" width="8.5703125" style="161" customWidth="1"/>
    <col min="8450" max="8450" width="60.42578125" style="161" customWidth="1"/>
    <col min="8451" max="8452" width="10.42578125" style="161" customWidth="1"/>
    <col min="8453" max="8453" width="12.42578125" style="161" customWidth="1"/>
    <col min="8454" max="8454" width="14.5703125" style="161" customWidth="1"/>
    <col min="8455" max="8455" width="89.42578125" style="161" customWidth="1"/>
    <col min="8456" max="8704" width="8.85546875" style="161"/>
    <col min="8705" max="8705" width="8.5703125" style="161" customWidth="1"/>
    <col min="8706" max="8706" width="60.42578125" style="161" customWidth="1"/>
    <col min="8707" max="8708" width="10.42578125" style="161" customWidth="1"/>
    <col min="8709" max="8709" width="12.42578125" style="161" customWidth="1"/>
    <col min="8710" max="8710" width="14.5703125" style="161" customWidth="1"/>
    <col min="8711" max="8711" width="89.42578125" style="161" customWidth="1"/>
    <col min="8712" max="8960" width="8.85546875" style="161"/>
    <col min="8961" max="8961" width="8.5703125" style="161" customWidth="1"/>
    <col min="8962" max="8962" width="60.42578125" style="161" customWidth="1"/>
    <col min="8963" max="8964" width="10.42578125" style="161" customWidth="1"/>
    <col min="8965" max="8965" width="12.42578125" style="161" customWidth="1"/>
    <col min="8966" max="8966" width="14.5703125" style="161" customWidth="1"/>
    <col min="8967" max="8967" width="89.42578125" style="161" customWidth="1"/>
    <col min="8968" max="9216" width="8.85546875" style="161"/>
    <col min="9217" max="9217" width="8.5703125" style="161" customWidth="1"/>
    <col min="9218" max="9218" width="60.42578125" style="161" customWidth="1"/>
    <col min="9219" max="9220" width="10.42578125" style="161" customWidth="1"/>
    <col min="9221" max="9221" width="12.42578125" style="161" customWidth="1"/>
    <col min="9222" max="9222" width="14.5703125" style="161" customWidth="1"/>
    <col min="9223" max="9223" width="89.42578125" style="161" customWidth="1"/>
    <col min="9224" max="9472" width="8.85546875" style="161"/>
    <col min="9473" max="9473" width="8.5703125" style="161" customWidth="1"/>
    <col min="9474" max="9474" width="60.42578125" style="161" customWidth="1"/>
    <col min="9475" max="9476" width="10.42578125" style="161" customWidth="1"/>
    <col min="9477" max="9477" width="12.42578125" style="161" customWidth="1"/>
    <col min="9478" max="9478" width="14.5703125" style="161" customWidth="1"/>
    <col min="9479" max="9479" width="89.42578125" style="161" customWidth="1"/>
    <col min="9480" max="9728" width="8.85546875" style="161"/>
    <col min="9729" max="9729" width="8.5703125" style="161" customWidth="1"/>
    <col min="9730" max="9730" width="60.42578125" style="161" customWidth="1"/>
    <col min="9731" max="9732" width="10.42578125" style="161" customWidth="1"/>
    <col min="9733" max="9733" width="12.42578125" style="161" customWidth="1"/>
    <col min="9734" max="9734" width="14.5703125" style="161" customWidth="1"/>
    <col min="9735" max="9735" width="89.42578125" style="161" customWidth="1"/>
    <col min="9736" max="9984" width="8.85546875" style="161"/>
    <col min="9985" max="9985" width="8.5703125" style="161" customWidth="1"/>
    <col min="9986" max="9986" width="60.42578125" style="161" customWidth="1"/>
    <col min="9987" max="9988" width="10.42578125" style="161" customWidth="1"/>
    <col min="9989" max="9989" width="12.42578125" style="161" customWidth="1"/>
    <col min="9990" max="9990" width="14.5703125" style="161" customWidth="1"/>
    <col min="9991" max="9991" width="89.42578125" style="161" customWidth="1"/>
    <col min="9992" max="10240" width="8.85546875" style="161"/>
    <col min="10241" max="10241" width="8.5703125" style="161" customWidth="1"/>
    <col min="10242" max="10242" width="60.42578125" style="161" customWidth="1"/>
    <col min="10243" max="10244" width="10.42578125" style="161" customWidth="1"/>
    <col min="10245" max="10245" width="12.42578125" style="161" customWidth="1"/>
    <col min="10246" max="10246" width="14.5703125" style="161" customWidth="1"/>
    <col min="10247" max="10247" width="89.42578125" style="161" customWidth="1"/>
    <col min="10248" max="10496" width="8.85546875" style="161"/>
    <col min="10497" max="10497" width="8.5703125" style="161" customWidth="1"/>
    <col min="10498" max="10498" width="60.42578125" style="161" customWidth="1"/>
    <col min="10499" max="10500" width="10.42578125" style="161" customWidth="1"/>
    <col min="10501" max="10501" width="12.42578125" style="161" customWidth="1"/>
    <col min="10502" max="10502" width="14.5703125" style="161" customWidth="1"/>
    <col min="10503" max="10503" width="89.42578125" style="161" customWidth="1"/>
    <col min="10504" max="10752" width="8.85546875" style="161"/>
    <col min="10753" max="10753" width="8.5703125" style="161" customWidth="1"/>
    <col min="10754" max="10754" width="60.42578125" style="161" customWidth="1"/>
    <col min="10755" max="10756" width="10.42578125" style="161" customWidth="1"/>
    <col min="10757" max="10757" width="12.42578125" style="161" customWidth="1"/>
    <col min="10758" max="10758" width="14.5703125" style="161" customWidth="1"/>
    <col min="10759" max="10759" width="89.42578125" style="161" customWidth="1"/>
    <col min="10760" max="11008" width="8.85546875" style="161"/>
    <col min="11009" max="11009" width="8.5703125" style="161" customWidth="1"/>
    <col min="11010" max="11010" width="60.42578125" style="161" customWidth="1"/>
    <col min="11011" max="11012" width="10.42578125" style="161" customWidth="1"/>
    <col min="11013" max="11013" width="12.42578125" style="161" customWidth="1"/>
    <col min="11014" max="11014" width="14.5703125" style="161" customWidth="1"/>
    <col min="11015" max="11015" width="89.42578125" style="161" customWidth="1"/>
    <col min="11016" max="11264" width="8.85546875" style="161"/>
    <col min="11265" max="11265" width="8.5703125" style="161" customWidth="1"/>
    <col min="11266" max="11266" width="60.42578125" style="161" customWidth="1"/>
    <col min="11267" max="11268" width="10.42578125" style="161" customWidth="1"/>
    <col min="11269" max="11269" width="12.42578125" style="161" customWidth="1"/>
    <col min="11270" max="11270" width="14.5703125" style="161" customWidth="1"/>
    <col min="11271" max="11271" width="89.42578125" style="161" customWidth="1"/>
    <col min="11272" max="11520" width="8.85546875" style="161"/>
    <col min="11521" max="11521" width="8.5703125" style="161" customWidth="1"/>
    <col min="11522" max="11522" width="60.42578125" style="161" customWidth="1"/>
    <col min="11523" max="11524" width="10.42578125" style="161" customWidth="1"/>
    <col min="11525" max="11525" width="12.42578125" style="161" customWidth="1"/>
    <col min="11526" max="11526" width="14.5703125" style="161" customWidth="1"/>
    <col min="11527" max="11527" width="89.42578125" style="161" customWidth="1"/>
    <col min="11528" max="11776" width="8.85546875" style="161"/>
    <col min="11777" max="11777" width="8.5703125" style="161" customWidth="1"/>
    <col min="11778" max="11778" width="60.42578125" style="161" customWidth="1"/>
    <col min="11779" max="11780" width="10.42578125" style="161" customWidth="1"/>
    <col min="11781" max="11781" width="12.42578125" style="161" customWidth="1"/>
    <col min="11782" max="11782" width="14.5703125" style="161" customWidth="1"/>
    <col min="11783" max="11783" width="89.42578125" style="161" customWidth="1"/>
    <col min="11784" max="12032" width="8.85546875" style="161"/>
    <col min="12033" max="12033" width="8.5703125" style="161" customWidth="1"/>
    <col min="12034" max="12034" width="60.42578125" style="161" customWidth="1"/>
    <col min="12035" max="12036" width="10.42578125" style="161" customWidth="1"/>
    <col min="12037" max="12037" width="12.42578125" style="161" customWidth="1"/>
    <col min="12038" max="12038" width="14.5703125" style="161" customWidth="1"/>
    <col min="12039" max="12039" width="89.42578125" style="161" customWidth="1"/>
    <col min="12040" max="12288" width="8.85546875" style="161"/>
    <col min="12289" max="12289" width="8.5703125" style="161" customWidth="1"/>
    <col min="12290" max="12290" width="60.42578125" style="161" customWidth="1"/>
    <col min="12291" max="12292" width="10.42578125" style="161" customWidth="1"/>
    <col min="12293" max="12293" width="12.42578125" style="161" customWidth="1"/>
    <col min="12294" max="12294" width="14.5703125" style="161" customWidth="1"/>
    <col min="12295" max="12295" width="89.42578125" style="161" customWidth="1"/>
    <col min="12296" max="12544" width="8.85546875" style="161"/>
    <col min="12545" max="12545" width="8.5703125" style="161" customWidth="1"/>
    <col min="12546" max="12546" width="60.42578125" style="161" customWidth="1"/>
    <col min="12547" max="12548" width="10.42578125" style="161" customWidth="1"/>
    <col min="12549" max="12549" width="12.42578125" style="161" customWidth="1"/>
    <col min="12550" max="12550" width="14.5703125" style="161" customWidth="1"/>
    <col min="12551" max="12551" width="89.42578125" style="161" customWidth="1"/>
    <col min="12552" max="12800" width="8.85546875" style="161"/>
    <col min="12801" max="12801" width="8.5703125" style="161" customWidth="1"/>
    <col min="12802" max="12802" width="60.42578125" style="161" customWidth="1"/>
    <col min="12803" max="12804" width="10.42578125" style="161" customWidth="1"/>
    <col min="12805" max="12805" width="12.42578125" style="161" customWidth="1"/>
    <col min="12806" max="12806" width="14.5703125" style="161" customWidth="1"/>
    <col min="12807" max="12807" width="89.42578125" style="161" customWidth="1"/>
    <col min="12808" max="13056" width="8.85546875" style="161"/>
    <col min="13057" max="13057" width="8.5703125" style="161" customWidth="1"/>
    <col min="13058" max="13058" width="60.42578125" style="161" customWidth="1"/>
    <col min="13059" max="13060" width="10.42578125" style="161" customWidth="1"/>
    <col min="13061" max="13061" width="12.42578125" style="161" customWidth="1"/>
    <col min="13062" max="13062" width="14.5703125" style="161" customWidth="1"/>
    <col min="13063" max="13063" width="89.42578125" style="161" customWidth="1"/>
    <col min="13064" max="13312" width="8.85546875" style="161"/>
    <col min="13313" max="13313" width="8.5703125" style="161" customWidth="1"/>
    <col min="13314" max="13314" width="60.42578125" style="161" customWidth="1"/>
    <col min="13315" max="13316" width="10.42578125" style="161" customWidth="1"/>
    <col min="13317" max="13317" width="12.42578125" style="161" customWidth="1"/>
    <col min="13318" max="13318" width="14.5703125" style="161" customWidth="1"/>
    <col min="13319" max="13319" width="89.42578125" style="161" customWidth="1"/>
    <col min="13320" max="13568" width="8.85546875" style="161"/>
    <col min="13569" max="13569" width="8.5703125" style="161" customWidth="1"/>
    <col min="13570" max="13570" width="60.42578125" style="161" customWidth="1"/>
    <col min="13571" max="13572" width="10.42578125" style="161" customWidth="1"/>
    <col min="13573" max="13573" width="12.42578125" style="161" customWidth="1"/>
    <col min="13574" max="13574" width="14.5703125" style="161" customWidth="1"/>
    <col min="13575" max="13575" width="89.42578125" style="161" customWidth="1"/>
    <col min="13576" max="13824" width="8.85546875" style="161"/>
    <col min="13825" max="13825" width="8.5703125" style="161" customWidth="1"/>
    <col min="13826" max="13826" width="60.42578125" style="161" customWidth="1"/>
    <col min="13827" max="13828" width="10.42578125" style="161" customWidth="1"/>
    <col min="13829" max="13829" width="12.42578125" style="161" customWidth="1"/>
    <col min="13830" max="13830" width="14.5703125" style="161" customWidth="1"/>
    <col min="13831" max="13831" width="89.42578125" style="161" customWidth="1"/>
    <col min="13832" max="14080" width="8.85546875" style="161"/>
    <col min="14081" max="14081" width="8.5703125" style="161" customWidth="1"/>
    <col min="14082" max="14082" width="60.42578125" style="161" customWidth="1"/>
    <col min="14083" max="14084" width="10.42578125" style="161" customWidth="1"/>
    <col min="14085" max="14085" width="12.42578125" style="161" customWidth="1"/>
    <col min="14086" max="14086" width="14.5703125" style="161" customWidth="1"/>
    <col min="14087" max="14087" width="89.42578125" style="161" customWidth="1"/>
    <col min="14088" max="14336" width="8.85546875" style="161"/>
    <col min="14337" max="14337" width="8.5703125" style="161" customWidth="1"/>
    <col min="14338" max="14338" width="60.42578125" style="161" customWidth="1"/>
    <col min="14339" max="14340" width="10.42578125" style="161" customWidth="1"/>
    <col min="14341" max="14341" width="12.42578125" style="161" customWidth="1"/>
    <col min="14342" max="14342" width="14.5703125" style="161" customWidth="1"/>
    <col min="14343" max="14343" width="89.42578125" style="161" customWidth="1"/>
    <col min="14344" max="14592" width="8.85546875" style="161"/>
    <col min="14593" max="14593" width="8.5703125" style="161" customWidth="1"/>
    <col min="14594" max="14594" width="60.42578125" style="161" customWidth="1"/>
    <col min="14595" max="14596" width="10.42578125" style="161" customWidth="1"/>
    <col min="14597" max="14597" width="12.42578125" style="161" customWidth="1"/>
    <col min="14598" max="14598" width="14.5703125" style="161" customWidth="1"/>
    <col min="14599" max="14599" width="89.42578125" style="161" customWidth="1"/>
    <col min="14600" max="14848" width="8.85546875" style="161"/>
    <col min="14849" max="14849" width="8.5703125" style="161" customWidth="1"/>
    <col min="14850" max="14850" width="60.42578125" style="161" customWidth="1"/>
    <col min="14851" max="14852" width="10.42578125" style="161" customWidth="1"/>
    <col min="14853" max="14853" width="12.42578125" style="161" customWidth="1"/>
    <col min="14854" max="14854" width="14.5703125" style="161" customWidth="1"/>
    <col min="14855" max="14855" width="89.42578125" style="161" customWidth="1"/>
    <col min="14856" max="15104" width="8.85546875" style="161"/>
    <col min="15105" max="15105" width="8.5703125" style="161" customWidth="1"/>
    <col min="15106" max="15106" width="60.42578125" style="161" customWidth="1"/>
    <col min="15107" max="15108" width="10.42578125" style="161" customWidth="1"/>
    <col min="15109" max="15109" width="12.42578125" style="161" customWidth="1"/>
    <col min="15110" max="15110" width="14.5703125" style="161" customWidth="1"/>
    <col min="15111" max="15111" width="89.42578125" style="161" customWidth="1"/>
    <col min="15112" max="15360" width="8.85546875" style="161"/>
    <col min="15361" max="15361" width="8.5703125" style="161" customWidth="1"/>
    <col min="15362" max="15362" width="60.42578125" style="161" customWidth="1"/>
    <col min="15363" max="15364" width="10.42578125" style="161" customWidth="1"/>
    <col min="15365" max="15365" width="12.42578125" style="161" customWidth="1"/>
    <col min="15366" max="15366" width="14.5703125" style="161" customWidth="1"/>
    <col min="15367" max="15367" width="89.42578125" style="161" customWidth="1"/>
    <col min="15368" max="15616" width="8.85546875" style="161"/>
    <col min="15617" max="15617" width="8.5703125" style="161" customWidth="1"/>
    <col min="15618" max="15618" width="60.42578125" style="161" customWidth="1"/>
    <col min="15619" max="15620" width="10.42578125" style="161" customWidth="1"/>
    <col min="15621" max="15621" width="12.42578125" style="161" customWidth="1"/>
    <col min="15622" max="15622" width="14.5703125" style="161" customWidth="1"/>
    <col min="15623" max="15623" width="89.42578125" style="161" customWidth="1"/>
    <col min="15624" max="15872" width="8.85546875" style="161"/>
    <col min="15873" max="15873" width="8.5703125" style="161" customWidth="1"/>
    <col min="15874" max="15874" width="60.42578125" style="161" customWidth="1"/>
    <col min="15875" max="15876" width="10.42578125" style="161" customWidth="1"/>
    <col min="15877" max="15877" width="12.42578125" style="161" customWidth="1"/>
    <col min="15878" max="15878" width="14.5703125" style="161" customWidth="1"/>
    <col min="15879" max="15879" width="89.42578125" style="161" customWidth="1"/>
    <col min="15880" max="16128" width="8.85546875" style="161"/>
    <col min="16129" max="16129" width="8.5703125" style="161" customWidth="1"/>
    <col min="16130" max="16130" width="60.42578125" style="161" customWidth="1"/>
    <col min="16131" max="16132" width="10.42578125" style="161" customWidth="1"/>
    <col min="16133" max="16133" width="12.42578125" style="161" customWidth="1"/>
    <col min="16134" max="16134" width="14.5703125" style="161" customWidth="1"/>
    <col min="16135" max="16135" width="89.42578125" style="161" customWidth="1"/>
    <col min="16136" max="16384" width="8.85546875" style="161"/>
  </cols>
  <sheetData>
    <row r="1" spans="1:7" s="169" customFormat="1" ht="16.5" thickTop="1">
      <c r="A1" s="195" t="s">
        <v>297</v>
      </c>
      <c r="B1" s="170"/>
      <c r="C1" s="170"/>
      <c r="D1" s="170"/>
      <c r="E1" s="170"/>
      <c r="F1" s="170"/>
      <c r="G1" s="170"/>
    </row>
    <row r="2" spans="1:7" s="169" customFormat="1">
      <c r="A2" s="196" t="s">
        <v>309</v>
      </c>
      <c r="B2" s="171"/>
      <c r="C2" s="171"/>
      <c r="D2" s="179"/>
      <c r="E2" s="180"/>
      <c r="F2" s="181"/>
      <c r="G2" s="171"/>
    </row>
    <row r="3" spans="1:7" s="169" customFormat="1">
      <c r="A3" s="196" t="s">
        <v>310</v>
      </c>
      <c r="B3" s="172"/>
      <c r="C3" s="171"/>
      <c r="D3" s="179"/>
      <c r="E3" s="182"/>
      <c r="F3" s="181"/>
      <c r="G3" s="171"/>
    </row>
    <row r="4" spans="1:7">
      <c r="A4" s="197" t="s">
        <v>196</v>
      </c>
      <c r="B4" s="173"/>
      <c r="C4" s="173"/>
      <c r="D4" s="173"/>
      <c r="E4" s="183"/>
      <c r="F4" s="183"/>
      <c r="G4" s="173"/>
    </row>
    <row r="5" spans="1:7" ht="32.25" thickBot="1">
      <c r="A5" s="162" t="s">
        <v>180</v>
      </c>
      <c r="B5" s="163" t="s">
        <v>78</v>
      </c>
      <c r="C5" s="164" t="s">
        <v>181</v>
      </c>
      <c r="D5" s="165" t="s">
        <v>80</v>
      </c>
      <c r="E5" s="168" t="s">
        <v>182</v>
      </c>
      <c r="F5" s="166" t="s">
        <v>183</v>
      </c>
      <c r="G5" s="167" t="s">
        <v>184</v>
      </c>
    </row>
    <row r="6" spans="1:7" ht="18.600000000000001" customHeight="1" thickTop="1">
      <c r="A6" s="184"/>
      <c r="B6" s="174"/>
      <c r="C6" s="185"/>
      <c r="D6" s="185"/>
      <c r="E6" s="186"/>
      <c r="F6" s="186"/>
      <c r="G6" s="174"/>
    </row>
    <row r="7" spans="1:7">
      <c r="A7" s="187" t="s">
        <v>185</v>
      </c>
      <c r="B7" s="175" t="s">
        <v>207</v>
      </c>
      <c r="C7" s="188"/>
      <c r="D7" s="176"/>
      <c r="E7" s="176"/>
      <c r="F7" s="189"/>
      <c r="G7" s="176"/>
    </row>
    <row r="8" spans="1:7">
      <c r="A8" s="190">
        <v>1</v>
      </c>
      <c r="B8" s="205" t="s">
        <v>209</v>
      </c>
      <c r="C8" s="188">
        <v>10</v>
      </c>
      <c r="D8" s="176" t="s">
        <v>86</v>
      </c>
      <c r="E8" s="176"/>
      <c r="F8" s="189">
        <f t="shared" ref="F8:F30" si="0">C8*E8</f>
        <v>0</v>
      </c>
      <c r="G8" s="176" t="s">
        <v>210</v>
      </c>
    </row>
    <row r="9" spans="1:7">
      <c r="A9" s="190"/>
      <c r="B9" s="200"/>
      <c r="C9" s="188"/>
      <c r="D9" s="176"/>
      <c r="E9" s="176"/>
      <c r="F9" s="189"/>
      <c r="G9" s="176"/>
    </row>
    <row r="10" spans="1:7">
      <c r="A10" s="187" t="s">
        <v>185</v>
      </c>
      <c r="B10" s="175" t="s">
        <v>106</v>
      </c>
      <c r="C10" s="188"/>
      <c r="D10" s="176"/>
      <c r="E10" s="176"/>
      <c r="F10" s="189"/>
      <c r="G10" s="176"/>
    </row>
    <row r="11" spans="1:7">
      <c r="A11" s="190">
        <v>1</v>
      </c>
      <c r="B11" s="205" t="s">
        <v>211</v>
      </c>
      <c r="C11" s="188">
        <v>44</v>
      </c>
      <c r="D11" s="176" t="s">
        <v>86</v>
      </c>
      <c r="E11" s="176"/>
      <c r="F11" s="189">
        <f t="shared" si="0"/>
        <v>0</v>
      </c>
      <c r="G11" s="176" t="s">
        <v>212</v>
      </c>
    </row>
    <row r="12" spans="1:7">
      <c r="A12" s="190">
        <v>2</v>
      </c>
      <c r="B12" s="206" t="s">
        <v>213</v>
      </c>
      <c r="C12" s="188">
        <v>15</v>
      </c>
      <c r="D12" s="176" t="s">
        <v>86</v>
      </c>
      <c r="E12" s="176"/>
      <c r="F12" s="189">
        <f t="shared" si="0"/>
        <v>0</v>
      </c>
      <c r="G12" s="176" t="s">
        <v>214</v>
      </c>
    </row>
    <row r="13" spans="1:7" ht="51">
      <c r="A13" s="190">
        <v>3</v>
      </c>
      <c r="B13" s="205" t="s">
        <v>215</v>
      </c>
      <c r="C13" s="188">
        <v>5</v>
      </c>
      <c r="D13" s="176" t="s">
        <v>86</v>
      </c>
      <c r="E13" s="176"/>
      <c r="F13" s="189">
        <f>C13*E13</f>
        <v>0</v>
      </c>
      <c r="G13" s="176" t="s">
        <v>311</v>
      </c>
    </row>
    <row r="14" spans="1:7" ht="51">
      <c r="A14" s="190">
        <v>4</v>
      </c>
      <c r="B14" s="205" t="s">
        <v>216</v>
      </c>
      <c r="C14" s="188">
        <v>9</v>
      </c>
      <c r="D14" s="176" t="s">
        <v>86</v>
      </c>
      <c r="E14" s="176"/>
      <c r="F14" s="189">
        <f t="shared" si="0"/>
        <v>0</v>
      </c>
      <c r="G14" s="176" t="s">
        <v>312</v>
      </c>
    </row>
    <row r="15" spans="1:7" ht="51">
      <c r="A15" s="190">
        <v>5</v>
      </c>
      <c r="B15" s="205" t="s">
        <v>313</v>
      </c>
      <c r="C15" s="188">
        <v>28</v>
      </c>
      <c r="D15" s="176" t="s">
        <v>86</v>
      </c>
      <c r="E15" s="176"/>
      <c r="F15" s="189">
        <f t="shared" si="0"/>
        <v>0</v>
      </c>
      <c r="G15" s="176" t="s">
        <v>314</v>
      </c>
    </row>
    <row r="16" spans="1:7" ht="63.75">
      <c r="A16" s="190">
        <v>6</v>
      </c>
      <c r="B16" s="205" t="s">
        <v>315</v>
      </c>
      <c r="C16" s="188">
        <v>6</v>
      </c>
      <c r="D16" s="176" t="s">
        <v>86</v>
      </c>
      <c r="E16" s="176"/>
      <c r="F16" s="189">
        <f>C16*E16</f>
        <v>0</v>
      </c>
      <c r="G16" s="176" t="s">
        <v>316</v>
      </c>
    </row>
    <row r="17" spans="1:7" ht="51">
      <c r="A17" s="190">
        <v>7</v>
      </c>
      <c r="B17" s="205" t="s">
        <v>317</v>
      </c>
      <c r="C17" s="188">
        <v>6</v>
      </c>
      <c r="D17" s="176" t="s">
        <v>86</v>
      </c>
      <c r="E17" s="176"/>
      <c r="F17" s="189">
        <f>C17*E17</f>
        <v>0</v>
      </c>
      <c r="G17" s="176" t="s">
        <v>318</v>
      </c>
    </row>
    <row r="18" spans="1:7">
      <c r="A18" s="190">
        <v>8</v>
      </c>
      <c r="B18" s="205" t="s">
        <v>319</v>
      </c>
      <c r="C18" s="188">
        <v>1</v>
      </c>
      <c r="D18" s="176" t="s">
        <v>175</v>
      </c>
      <c r="E18" s="176"/>
      <c r="F18" s="189">
        <f t="shared" si="0"/>
        <v>0</v>
      </c>
      <c r="G18" s="176" t="s">
        <v>320</v>
      </c>
    </row>
    <row r="19" spans="1:7">
      <c r="A19" s="190">
        <v>9</v>
      </c>
      <c r="B19" s="205" t="s">
        <v>321</v>
      </c>
      <c r="C19" s="188">
        <v>1</v>
      </c>
      <c r="D19" s="176" t="s">
        <v>175</v>
      </c>
      <c r="E19" s="176"/>
      <c r="F19" s="189">
        <f t="shared" si="0"/>
        <v>0</v>
      </c>
      <c r="G19" s="176" t="s">
        <v>322</v>
      </c>
    </row>
    <row r="20" spans="1:7">
      <c r="A20" s="190">
        <v>10</v>
      </c>
      <c r="B20" s="205" t="s">
        <v>323</v>
      </c>
      <c r="C20" s="188">
        <v>1</v>
      </c>
      <c r="D20" s="176" t="s">
        <v>175</v>
      </c>
      <c r="E20" s="176"/>
      <c r="F20" s="189">
        <f t="shared" si="0"/>
        <v>0</v>
      </c>
      <c r="G20" s="176" t="s">
        <v>324</v>
      </c>
    </row>
    <row r="21" spans="1:7" ht="25.5">
      <c r="A21" s="190">
        <v>11</v>
      </c>
      <c r="B21" s="205" t="s">
        <v>325</v>
      </c>
      <c r="C21" s="188">
        <v>1</v>
      </c>
      <c r="D21" s="176" t="s">
        <v>175</v>
      </c>
      <c r="E21" s="176"/>
      <c r="F21" s="189">
        <f t="shared" si="0"/>
        <v>0</v>
      </c>
      <c r="G21" s="176" t="s">
        <v>326</v>
      </c>
    </row>
    <row r="22" spans="1:7">
      <c r="A22" s="190"/>
      <c r="B22" s="200"/>
      <c r="C22" s="188"/>
      <c r="D22" s="176"/>
      <c r="E22" s="176"/>
      <c r="F22" s="189"/>
      <c r="G22" s="176"/>
    </row>
    <row r="23" spans="1:7">
      <c r="A23" s="187" t="s">
        <v>185</v>
      </c>
      <c r="B23" s="175" t="s">
        <v>221</v>
      </c>
      <c r="C23" s="188"/>
      <c r="D23" s="176"/>
      <c r="E23" s="176"/>
      <c r="F23" s="189"/>
      <c r="G23" s="176"/>
    </row>
    <row r="24" spans="1:7" ht="47.25" customHeight="1">
      <c r="A24" s="190">
        <v>1</v>
      </c>
      <c r="B24" s="205" t="s">
        <v>327</v>
      </c>
      <c r="C24" s="188">
        <v>158</v>
      </c>
      <c r="D24" s="176" t="s">
        <v>86</v>
      </c>
      <c r="E24" s="176"/>
      <c r="F24" s="189">
        <f t="shared" si="0"/>
        <v>0</v>
      </c>
      <c r="G24" s="435" t="s">
        <v>197</v>
      </c>
    </row>
    <row r="25" spans="1:7">
      <c r="A25" s="190">
        <v>2</v>
      </c>
      <c r="B25" s="207" t="s">
        <v>328</v>
      </c>
      <c r="C25" s="188">
        <v>28</v>
      </c>
      <c r="D25" s="176" t="s">
        <v>86</v>
      </c>
      <c r="E25" s="176"/>
      <c r="F25" s="189">
        <f>C25*E25</f>
        <v>0</v>
      </c>
      <c r="G25" s="436"/>
    </row>
    <row r="26" spans="1:7">
      <c r="A26" s="190">
        <v>3</v>
      </c>
      <c r="B26" s="207" t="s">
        <v>329</v>
      </c>
      <c r="C26" s="188">
        <v>65</v>
      </c>
      <c r="D26" s="176" t="s">
        <v>86</v>
      </c>
      <c r="E26" s="176"/>
      <c r="F26" s="189">
        <f>C26*E26</f>
        <v>0</v>
      </c>
      <c r="G26" s="176" t="s">
        <v>198</v>
      </c>
    </row>
    <row r="27" spans="1:7">
      <c r="A27" s="190">
        <v>4</v>
      </c>
      <c r="B27" s="207" t="s">
        <v>330</v>
      </c>
      <c r="C27" s="188">
        <v>1</v>
      </c>
      <c r="D27" s="176" t="s">
        <v>101</v>
      </c>
      <c r="E27" s="176"/>
      <c r="F27" s="189">
        <f>C27*E27</f>
        <v>0</v>
      </c>
      <c r="G27" s="176" t="s">
        <v>331</v>
      </c>
    </row>
    <row r="28" spans="1:7">
      <c r="A28" s="190"/>
      <c r="B28" s="205"/>
      <c r="C28" s="188"/>
      <c r="D28" s="176"/>
      <c r="E28" s="176"/>
      <c r="F28" s="189"/>
      <c r="G28" s="176"/>
    </row>
    <row r="29" spans="1:7">
      <c r="A29" s="187" t="s">
        <v>185</v>
      </c>
      <c r="B29" s="175" t="s">
        <v>226</v>
      </c>
      <c r="C29" s="188"/>
      <c r="D29" s="176"/>
      <c r="E29" s="176"/>
      <c r="F29" s="189"/>
      <c r="G29" s="176"/>
    </row>
    <row r="30" spans="1:7">
      <c r="A30" s="190">
        <v>1</v>
      </c>
      <c r="B30" s="205" t="s">
        <v>227</v>
      </c>
      <c r="C30" s="188">
        <v>9</v>
      </c>
      <c r="D30" s="176" t="s">
        <v>86</v>
      </c>
      <c r="E30" s="176"/>
      <c r="F30" s="189">
        <f t="shared" si="0"/>
        <v>0</v>
      </c>
      <c r="G30" s="176" t="s">
        <v>332</v>
      </c>
    </row>
    <row r="31" spans="1:7">
      <c r="A31" s="190">
        <v>2</v>
      </c>
      <c r="B31" s="205" t="s">
        <v>333</v>
      </c>
      <c r="C31" s="188">
        <v>84</v>
      </c>
      <c r="D31" s="176" t="s">
        <v>86</v>
      </c>
      <c r="E31" s="176"/>
      <c r="F31" s="189">
        <f>C31*E31</f>
        <v>0</v>
      </c>
      <c r="G31" s="176" t="s">
        <v>332</v>
      </c>
    </row>
    <row r="32" spans="1:7">
      <c r="A32" s="190">
        <v>3</v>
      </c>
      <c r="B32" s="205" t="s">
        <v>334</v>
      </c>
      <c r="C32" s="188">
        <v>18</v>
      </c>
      <c r="D32" s="176" t="s">
        <v>86</v>
      </c>
      <c r="E32" s="176"/>
      <c r="F32" s="189">
        <f>C32*E32</f>
        <v>0</v>
      </c>
      <c r="G32" s="176" t="s">
        <v>332</v>
      </c>
    </row>
    <row r="33" spans="1:7">
      <c r="A33" s="190">
        <v>4</v>
      </c>
      <c r="B33" s="205" t="s">
        <v>335</v>
      </c>
      <c r="C33" s="188">
        <v>18</v>
      </c>
      <c r="D33" s="176" t="s">
        <v>86</v>
      </c>
      <c r="E33" s="176"/>
      <c r="F33" s="189">
        <f>C33*E33</f>
        <v>0</v>
      </c>
      <c r="G33" s="176" t="s">
        <v>332</v>
      </c>
    </row>
    <row r="34" spans="1:7">
      <c r="A34" s="190">
        <v>5</v>
      </c>
      <c r="B34" s="205" t="s">
        <v>336</v>
      </c>
      <c r="C34" s="188">
        <v>25</v>
      </c>
      <c r="D34" s="176" t="s">
        <v>86</v>
      </c>
      <c r="E34" s="176"/>
      <c r="F34" s="189">
        <f>C34*E34</f>
        <v>0</v>
      </c>
      <c r="G34" s="176" t="s">
        <v>337</v>
      </c>
    </row>
    <row r="35" spans="1:7">
      <c r="A35" s="190"/>
      <c r="B35" s="200"/>
      <c r="C35" s="188"/>
      <c r="D35" s="176"/>
      <c r="E35" s="176"/>
      <c r="F35" s="189"/>
      <c r="G35" s="176"/>
    </row>
    <row r="36" spans="1:7">
      <c r="A36" s="187" t="s">
        <v>185</v>
      </c>
      <c r="B36" s="208" t="s">
        <v>338</v>
      </c>
      <c r="C36" s="188"/>
      <c r="D36" s="176"/>
      <c r="E36" s="176"/>
      <c r="F36" s="189"/>
      <c r="G36" s="157"/>
    </row>
    <row r="37" spans="1:7">
      <c r="A37" s="198">
        <v>1</v>
      </c>
      <c r="B37" s="205" t="s">
        <v>339</v>
      </c>
      <c r="C37" s="188">
        <v>1</v>
      </c>
      <c r="D37" s="176" t="s">
        <v>175</v>
      </c>
      <c r="E37" s="176"/>
      <c r="F37" s="189">
        <f>C37*E37</f>
        <v>0</v>
      </c>
      <c r="G37" s="192" t="s">
        <v>340</v>
      </c>
    </row>
    <row r="38" spans="1:7" ht="25.5">
      <c r="A38" s="198">
        <v>2</v>
      </c>
      <c r="B38" s="205" t="s">
        <v>341</v>
      </c>
      <c r="C38" s="188">
        <v>1</v>
      </c>
      <c r="D38" s="176" t="s">
        <v>175</v>
      </c>
      <c r="E38" s="176"/>
      <c r="F38" s="189">
        <f>C38*E38</f>
        <v>0</v>
      </c>
      <c r="G38" s="192" t="s">
        <v>342</v>
      </c>
    </row>
    <row r="39" spans="1:7" ht="51">
      <c r="A39" s="198">
        <v>3</v>
      </c>
      <c r="B39" s="205" t="s">
        <v>343</v>
      </c>
      <c r="C39" s="188">
        <v>1</v>
      </c>
      <c r="D39" s="176" t="s">
        <v>175</v>
      </c>
      <c r="E39" s="176"/>
      <c r="F39" s="189">
        <f>C39*E39</f>
        <v>0</v>
      </c>
      <c r="G39" s="192" t="s">
        <v>344</v>
      </c>
    </row>
    <row r="40" spans="1:7">
      <c r="A40" s="198"/>
      <c r="B40" s="205"/>
      <c r="C40" s="188"/>
      <c r="D40" s="176"/>
      <c r="E40" s="176"/>
      <c r="F40" s="199"/>
      <c r="G40" s="192"/>
    </row>
    <row r="41" spans="1:7">
      <c r="A41" s="187" t="s">
        <v>185</v>
      </c>
      <c r="B41" s="208" t="s">
        <v>199</v>
      </c>
      <c r="C41" s="188"/>
      <c r="D41" s="176"/>
      <c r="E41" s="176"/>
      <c r="F41" s="189"/>
      <c r="G41" s="157"/>
    </row>
    <row r="42" spans="1:7" ht="31.5">
      <c r="A42" s="190">
        <v>1</v>
      </c>
      <c r="B42" s="205" t="s">
        <v>345</v>
      </c>
      <c r="C42" s="188">
        <v>16</v>
      </c>
      <c r="D42" s="176" t="s">
        <v>98</v>
      </c>
      <c r="E42" s="176"/>
      <c r="F42" s="189">
        <f>C42*E42</f>
        <v>0</v>
      </c>
      <c r="G42" s="192" t="s">
        <v>346</v>
      </c>
    </row>
    <row r="43" spans="1:7">
      <c r="A43" s="190">
        <v>2</v>
      </c>
      <c r="B43" s="205" t="s">
        <v>347</v>
      </c>
      <c r="C43" s="188">
        <v>4</v>
      </c>
      <c r="D43" s="176" t="s">
        <v>98</v>
      </c>
      <c r="E43" s="176"/>
      <c r="F43" s="189">
        <f>C43*E43</f>
        <v>0</v>
      </c>
      <c r="G43" s="192" t="s">
        <v>348</v>
      </c>
    </row>
    <row r="44" spans="1:7">
      <c r="A44" s="198"/>
      <c r="B44" s="200"/>
      <c r="C44" s="188"/>
      <c r="D44" s="176"/>
      <c r="E44" s="176"/>
      <c r="F44" s="199"/>
      <c r="G44" s="192"/>
    </row>
    <row r="45" spans="1:7">
      <c r="A45" s="202" t="s">
        <v>185</v>
      </c>
      <c r="B45" s="175" t="s">
        <v>200</v>
      </c>
      <c r="C45" s="188"/>
      <c r="D45" s="176"/>
      <c r="E45" s="176"/>
      <c r="F45" s="199"/>
      <c r="G45" s="192"/>
    </row>
    <row r="46" spans="1:7">
      <c r="A46" s="198">
        <v>1</v>
      </c>
      <c r="B46" s="200" t="s">
        <v>201</v>
      </c>
      <c r="C46" s="188">
        <v>8</v>
      </c>
      <c r="D46" s="176" t="s">
        <v>98</v>
      </c>
      <c r="E46" s="176"/>
      <c r="F46" s="189">
        <f>C46*E46</f>
        <v>0</v>
      </c>
      <c r="G46" s="192" t="s">
        <v>235</v>
      </c>
    </row>
    <row r="47" spans="1:7">
      <c r="A47" s="198">
        <v>2</v>
      </c>
      <c r="B47" s="200" t="s">
        <v>236</v>
      </c>
      <c r="C47" s="188">
        <v>1</v>
      </c>
      <c r="D47" s="176" t="s">
        <v>175</v>
      </c>
      <c r="E47" s="176"/>
      <c r="F47" s="189">
        <f>C47*E47</f>
        <v>0</v>
      </c>
      <c r="G47" s="192" t="s">
        <v>237</v>
      </c>
    </row>
    <row r="48" spans="1:7" ht="31.5">
      <c r="A48" s="198">
        <v>4</v>
      </c>
      <c r="B48" s="200" t="s">
        <v>447</v>
      </c>
      <c r="C48" s="188">
        <v>1</v>
      </c>
      <c r="D48" s="176" t="s">
        <v>175</v>
      </c>
      <c r="E48" s="176"/>
      <c r="F48" s="189">
        <f>C48*E48</f>
        <v>0</v>
      </c>
      <c r="G48" s="192" t="s">
        <v>448</v>
      </c>
    </row>
    <row r="49" spans="1:7">
      <c r="A49" s="198"/>
      <c r="B49" s="200"/>
      <c r="C49" s="188"/>
      <c r="D49" s="176"/>
      <c r="E49" s="176"/>
      <c r="F49" s="199"/>
      <c r="G49" s="192"/>
    </row>
    <row r="50" spans="1:7" ht="18.600000000000001" customHeight="1" thickBot="1">
      <c r="A50" s="193"/>
      <c r="B50" s="201"/>
      <c r="C50" s="177"/>
      <c r="D50" s="177"/>
      <c r="E50" s="177"/>
      <c r="F50" s="177"/>
      <c r="G50" s="177"/>
    </row>
    <row r="51" spans="1:7" ht="16.5" thickTop="1">
      <c r="B51" s="158"/>
      <c r="D51" s="158"/>
      <c r="E51" s="158"/>
    </row>
    <row r="52" spans="1:7">
      <c r="B52" s="158"/>
      <c r="D52" s="158"/>
      <c r="E52" s="158"/>
    </row>
    <row r="53" spans="1:7">
      <c r="A53" s="209"/>
      <c r="B53" s="210"/>
      <c r="C53" s="209"/>
      <c r="D53" s="158"/>
      <c r="E53" s="158"/>
    </row>
    <row r="54" spans="1:7">
      <c r="A54" s="209"/>
      <c r="B54" s="211"/>
      <c r="C54" s="209"/>
      <c r="D54" s="158"/>
      <c r="E54" s="158"/>
      <c r="F54" s="194">
        <f>SUM(F8:F53)</f>
        <v>0</v>
      </c>
    </row>
    <row r="55" spans="1:7">
      <c r="A55" s="209"/>
      <c r="B55" s="211"/>
      <c r="C55" s="209"/>
    </row>
    <row r="56" spans="1:7">
      <c r="A56" s="209"/>
      <c r="B56" s="211"/>
      <c r="C56" s="209"/>
    </row>
    <row r="57" spans="1:7">
      <c r="A57" s="209"/>
      <c r="B57" s="211"/>
      <c r="C57" s="209"/>
    </row>
    <row r="58" spans="1:7">
      <c r="A58" s="209"/>
      <c r="B58" s="211"/>
      <c r="C58" s="209"/>
    </row>
    <row r="59" spans="1:7">
      <c r="A59" s="209"/>
      <c r="B59" s="211"/>
      <c r="C59" s="209"/>
    </row>
    <row r="60" spans="1:7">
      <c r="A60" s="209"/>
      <c r="B60" s="211"/>
      <c r="C60" s="209"/>
    </row>
    <row r="61" spans="1:7">
      <c r="A61" s="209"/>
      <c r="B61" s="212"/>
      <c r="C61" s="209"/>
    </row>
    <row r="62" spans="1:7">
      <c r="A62" s="209"/>
      <c r="B62" s="209"/>
      <c r="C62" s="209"/>
    </row>
    <row r="63" spans="1:7">
      <c r="A63" s="209"/>
      <c r="B63" s="209"/>
      <c r="C63" s="209"/>
    </row>
  </sheetData>
  <protectedRanges>
    <protectedRange sqref="E24:E25" name="Oblast1_54_1_3_1"/>
  </protectedRanges>
  <mergeCells count="1">
    <mergeCell ref="G24:G25"/>
  </mergeCells>
  <pageMargins left="0.78740157480314965" right="0.78740157480314965" top="0.98425196850393704" bottom="0.98425196850393704" header="0.51181102362204722" footer="0.51181102362204722"/>
  <pageSetup paperSize="9" scale="62" fitToHeight="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zoomScale="70" zoomScaleNormal="70" workbookViewId="0">
      <selection activeCell="H42" sqref="H42"/>
    </sheetView>
  </sheetViews>
  <sheetFormatPr defaultColWidth="8.85546875" defaultRowHeight="15.75"/>
  <cols>
    <col min="1" max="1" width="8.5703125" style="178" customWidth="1"/>
    <col min="2" max="2" width="60.42578125" style="178" customWidth="1"/>
    <col min="3" max="4" width="10.42578125" style="178" customWidth="1"/>
    <col min="5" max="5" width="13.85546875" style="194" customWidth="1"/>
    <col min="6" max="6" width="14.42578125" style="194" customWidth="1"/>
    <col min="7" max="7" width="14.5703125" style="194" customWidth="1"/>
    <col min="8" max="8" width="92.140625" style="178" customWidth="1"/>
    <col min="9" max="256" width="8.85546875" style="161"/>
    <col min="257" max="257" width="8.5703125" style="161" customWidth="1"/>
    <col min="258" max="258" width="60.42578125" style="161" customWidth="1"/>
    <col min="259" max="260" width="10.42578125" style="161" customWidth="1"/>
    <col min="261" max="261" width="13.85546875" style="161" customWidth="1"/>
    <col min="262" max="262" width="14.42578125" style="161" customWidth="1"/>
    <col min="263" max="263" width="14.5703125" style="161" customWidth="1"/>
    <col min="264" max="264" width="92.140625" style="161" customWidth="1"/>
    <col min="265" max="512" width="8.85546875" style="161"/>
    <col min="513" max="513" width="8.5703125" style="161" customWidth="1"/>
    <col min="514" max="514" width="60.42578125" style="161" customWidth="1"/>
    <col min="515" max="516" width="10.42578125" style="161" customWidth="1"/>
    <col min="517" max="517" width="13.85546875" style="161" customWidth="1"/>
    <col min="518" max="518" width="14.42578125" style="161" customWidth="1"/>
    <col min="519" max="519" width="14.5703125" style="161" customWidth="1"/>
    <col min="520" max="520" width="92.140625" style="161" customWidth="1"/>
    <col min="521" max="768" width="8.85546875" style="161"/>
    <col min="769" max="769" width="8.5703125" style="161" customWidth="1"/>
    <col min="770" max="770" width="60.42578125" style="161" customWidth="1"/>
    <col min="771" max="772" width="10.42578125" style="161" customWidth="1"/>
    <col min="773" max="773" width="13.85546875" style="161" customWidth="1"/>
    <col min="774" max="774" width="14.42578125" style="161" customWidth="1"/>
    <col min="775" max="775" width="14.5703125" style="161" customWidth="1"/>
    <col min="776" max="776" width="92.140625" style="161" customWidth="1"/>
    <col min="777" max="1024" width="8.85546875" style="161"/>
    <col min="1025" max="1025" width="8.5703125" style="161" customWidth="1"/>
    <col min="1026" max="1026" width="60.42578125" style="161" customWidth="1"/>
    <col min="1027" max="1028" width="10.42578125" style="161" customWidth="1"/>
    <col min="1029" max="1029" width="13.85546875" style="161" customWidth="1"/>
    <col min="1030" max="1030" width="14.42578125" style="161" customWidth="1"/>
    <col min="1031" max="1031" width="14.5703125" style="161" customWidth="1"/>
    <col min="1032" max="1032" width="92.140625" style="161" customWidth="1"/>
    <col min="1033" max="1280" width="8.85546875" style="161"/>
    <col min="1281" max="1281" width="8.5703125" style="161" customWidth="1"/>
    <col min="1282" max="1282" width="60.42578125" style="161" customWidth="1"/>
    <col min="1283" max="1284" width="10.42578125" style="161" customWidth="1"/>
    <col min="1285" max="1285" width="13.85546875" style="161" customWidth="1"/>
    <col min="1286" max="1286" width="14.42578125" style="161" customWidth="1"/>
    <col min="1287" max="1287" width="14.5703125" style="161" customWidth="1"/>
    <col min="1288" max="1288" width="92.140625" style="161" customWidth="1"/>
    <col min="1289" max="1536" width="8.85546875" style="161"/>
    <col min="1537" max="1537" width="8.5703125" style="161" customWidth="1"/>
    <col min="1538" max="1538" width="60.42578125" style="161" customWidth="1"/>
    <col min="1539" max="1540" width="10.42578125" style="161" customWidth="1"/>
    <col min="1541" max="1541" width="13.85546875" style="161" customWidth="1"/>
    <col min="1542" max="1542" width="14.42578125" style="161" customWidth="1"/>
    <col min="1543" max="1543" width="14.5703125" style="161" customWidth="1"/>
    <col min="1544" max="1544" width="92.140625" style="161" customWidth="1"/>
    <col min="1545" max="1792" width="8.85546875" style="161"/>
    <col min="1793" max="1793" width="8.5703125" style="161" customWidth="1"/>
    <col min="1794" max="1794" width="60.42578125" style="161" customWidth="1"/>
    <col min="1795" max="1796" width="10.42578125" style="161" customWidth="1"/>
    <col min="1797" max="1797" width="13.85546875" style="161" customWidth="1"/>
    <col min="1798" max="1798" width="14.42578125" style="161" customWidth="1"/>
    <col min="1799" max="1799" width="14.5703125" style="161" customWidth="1"/>
    <col min="1800" max="1800" width="92.140625" style="161" customWidth="1"/>
    <col min="1801" max="2048" width="8.85546875" style="161"/>
    <col min="2049" max="2049" width="8.5703125" style="161" customWidth="1"/>
    <col min="2050" max="2050" width="60.42578125" style="161" customWidth="1"/>
    <col min="2051" max="2052" width="10.42578125" style="161" customWidth="1"/>
    <col min="2053" max="2053" width="13.85546875" style="161" customWidth="1"/>
    <col min="2054" max="2054" width="14.42578125" style="161" customWidth="1"/>
    <col min="2055" max="2055" width="14.5703125" style="161" customWidth="1"/>
    <col min="2056" max="2056" width="92.140625" style="161" customWidth="1"/>
    <col min="2057" max="2304" width="8.85546875" style="161"/>
    <col min="2305" max="2305" width="8.5703125" style="161" customWidth="1"/>
    <col min="2306" max="2306" width="60.42578125" style="161" customWidth="1"/>
    <col min="2307" max="2308" width="10.42578125" style="161" customWidth="1"/>
    <col min="2309" max="2309" width="13.85546875" style="161" customWidth="1"/>
    <col min="2310" max="2310" width="14.42578125" style="161" customWidth="1"/>
    <col min="2311" max="2311" width="14.5703125" style="161" customWidth="1"/>
    <col min="2312" max="2312" width="92.140625" style="161" customWidth="1"/>
    <col min="2313" max="2560" width="8.85546875" style="161"/>
    <col min="2561" max="2561" width="8.5703125" style="161" customWidth="1"/>
    <col min="2562" max="2562" width="60.42578125" style="161" customWidth="1"/>
    <col min="2563" max="2564" width="10.42578125" style="161" customWidth="1"/>
    <col min="2565" max="2565" width="13.85546875" style="161" customWidth="1"/>
    <col min="2566" max="2566" width="14.42578125" style="161" customWidth="1"/>
    <col min="2567" max="2567" width="14.5703125" style="161" customWidth="1"/>
    <col min="2568" max="2568" width="92.140625" style="161" customWidth="1"/>
    <col min="2569" max="2816" width="8.85546875" style="161"/>
    <col min="2817" max="2817" width="8.5703125" style="161" customWidth="1"/>
    <col min="2818" max="2818" width="60.42578125" style="161" customWidth="1"/>
    <col min="2819" max="2820" width="10.42578125" style="161" customWidth="1"/>
    <col min="2821" max="2821" width="13.85546875" style="161" customWidth="1"/>
    <col min="2822" max="2822" width="14.42578125" style="161" customWidth="1"/>
    <col min="2823" max="2823" width="14.5703125" style="161" customWidth="1"/>
    <col min="2824" max="2824" width="92.140625" style="161" customWidth="1"/>
    <col min="2825" max="3072" width="8.85546875" style="161"/>
    <col min="3073" max="3073" width="8.5703125" style="161" customWidth="1"/>
    <col min="3074" max="3074" width="60.42578125" style="161" customWidth="1"/>
    <col min="3075" max="3076" width="10.42578125" style="161" customWidth="1"/>
    <col min="3077" max="3077" width="13.85546875" style="161" customWidth="1"/>
    <col min="3078" max="3078" width="14.42578125" style="161" customWidth="1"/>
    <col min="3079" max="3079" width="14.5703125" style="161" customWidth="1"/>
    <col min="3080" max="3080" width="92.140625" style="161" customWidth="1"/>
    <col min="3081" max="3328" width="8.85546875" style="161"/>
    <col min="3329" max="3329" width="8.5703125" style="161" customWidth="1"/>
    <col min="3330" max="3330" width="60.42578125" style="161" customWidth="1"/>
    <col min="3331" max="3332" width="10.42578125" style="161" customWidth="1"/>
    <col min="3333" max="3333" width="13.85546875" style="161" customWidth="1"/>
    <col min="3334" max="3334" width="14.42578125" style="161" customWidth="1"/>
    <col min="3335" max="3335" width="14.5703125" style="161" customWidth="1"/>
    <col min="3336" max="3336" width="92.140625" style="161" customWidth="1"/>
    <col min="3337" max="3584" width="8.85546875" style="161"/>
    <col min="3585" max="3585" width="8.5703125" style="161" customWidth="1"/>
    <col min="3586" max="3586" width="60.42578125" style="161" customWidth="1"/>
    <col min="3587" max="3588" width="10.42578125" style="161" customWidth="1"/>
    <col min="3589" max="3589" width="13.85546875" style="161" customWidth="1"/>
    <col min="3590" max="3590" width="14.42578125" style="161" customWidth="1"/>
    <col min="3591" max="3591" width="14.5703125" style="161" customWidth="1"/>
    <col min="3592" max="3592" width="92.140625" style="161" customWidth="1"/>
    <col min="3593" max="3840" width="8.85546875" style="161"/>
    <col min="3841" max="3841" width="8.5703125" style="161" customWidth="1"/>
    <col min="3842" max="3842" width="60.42578125" style="161" customWidth="1"/>
    <col min="3843" max="3844" width="10.42578125" style="161" customWidth="1"/>
    <col min="3845" max="3845" width="13.85546875" style="161" customWidth="1"/>
    <col min="3846" max="3846" width="14.42578125" style="161" customWidth="1"/>
    <col min="3847" max="3847" width="14.5703125" style="161" customWidth="1"/>
    <col min="3848" max="3848" width="92.140625" style="161" customWidth="1"/>
    <col min="3849" max="4096" width="8.85546875" style="161"/>
    <col min="4097" max="4097" width="8.5703125" style="161" customWidth="1"/>
    <col min="4098" max="4098" width="60.42578125" style="161" customWidth="1"/>
    <col min="4099" max="4100" width="10.42578125" style="161" customWidth="1"/>
    <col min="4101" max="4101" width="13.85546875" style="161" customWidth="1"/>
    <col min="4102" max="4102" width="14.42578125" style="161" customWidth="1"/>
    <col min="4103" max="4103" width="14.5703125" style="161" customWidth="1"/>
    <col min="4104" max="4104" width="92.140625" style="161" customWidth="1"/>
    <col min="4105" max="4352" width="8.85546875" style="161"/>
    <col min="4353" max="4353" width="8.5703125" style="161" customWidth="1"/>
    <col min="4354" max="4354" width="60.42578125" style="161" customWidth="1"/>
    <col min="4355" max="4356" width="10.42578125" style="161" customWidth="1"/>
    <col min="4357" max="4357" width="13.85546875" style="161" customWidth="1"/>
    <col min="4358" max="4358" width="14.42578125" style="161" customWidth="1"/>
    <col min="4359" max="4359" width="14.5703125" style="161" customWidth="1"/>
    <col min="4360" max="4360" width="92.140625" style="161" customWidth="1"/>
    <col min="4361" max="4608" width="8.85546875" style="161"/>
    <col min="4609" max="4609" width="8.5703125" style="161" customWidth="1"/>
    <col min="4610" max="4610" width="60.42578125" style="161" customWidth="1"/>
    <col min="4611" max="4612" width="10.42578125" style="161" customWidth="1"/>
    <col min="4613" max="4613" width="13.85546875" style="161" customWidth="1"/>
    <col min="4614" max="4614" width="14.42578125" style="161" customWidth="1"/>
    <col min="4615" max="4615" width="14.5703125" style="161" customWidth="1"/>
    <col min="4616" max="4616" width="92.140625" style="161" customWidth="1"/>
    <col min="4617" max="4864" width="8.85546875" style="161"/>
    <col min="4865" max="4865" width="8.5703125" style="161" customWidth="1"/>
    <col min="4866" max="4866" width="60.42578125" style="161" customWidth="1"/>
    <col min="4867" max="4868" width="10.42578125" style="161" customWidth="1"/>
    <col min="4869" max="4869" width="13.85546875" style="161" customWidth="1"/>
    <col min="4870" max="4870" width="14.42578125" style="161" customWidth="1"/>
    <col min="4871" max="4871" width="14.5703125" style="161" customWidth="1"/>
    <col min="4872" max="4872" width="92.140625" style="161" customWidth="1"/>
    <col min="4873" max="5120" width="8.85546875" style="161"/>
    <col min="5121" max="5121" width="8.5703125" style="161" customWidth="1"/>
    <col min="5122" max="5122" width="60.42578125" style="161" customWidth="1"/>
    <col min="5123" max="5124" width="10.42578125" style="161" customWidth="1"/>
    <col min="5125" max="5125" width="13.85546875" style="161" customWidth="1"/>
    <col min="5126" max="5126" width="14.42578125" style="161" customWidth="1"/>
    <col min="5127" max="5127" width="14.5703125" style="161" customWidth="1"/>
    <col min="5128" max="5128" width="92.140625" style="161" customWidth="1"/>
    <col min="5129" max="5376" width="8.85546875" style="161"/>
    <col min="5377" max="5377" width="8.5703125" style="161" customWidth="1"/>
    <col min="5378" max="5378" width="60.42578125" style="161" customWidth="1"/>
    <col min="5379" max="5380" width="10.42578125" style="161" customWidth="1"/>
    <col min="5381" max="5381" width="13.85546875" style="161" customWidth="1"/>
    <col min="5382" max="5382" width="14.42578125" style="161" customWidth="1"/>
    <col min="5383" max="5383" width="14.5703125" style="161" customWidth="1"/>
    <col min="5384" max="5384" width="92.140625" style="161" customWidth="1"/>
    <col min="5385" max="5632" width="8.85546875" style="161"/>
    <col min="5633" max="5633" width="8.5703125" style="161" customWidth="1"/>
    <col min="5634" max="5634" width="60.42578125" style="161" customWidth="1"/>
    <col min="5635" max="5636" width="10.42578125" style="161" customWidth="1"/>
    <col min="5637" max="5637" width="13.85546875" style="161" customWidth="1"/>
    <col min="5638" max="5638" width="14.42578125" style="161" customWidth="1"/>
    <col min="5639" max="5639" width="14.5703125" style="161" customWidth="1"/>
    <col min="5640" max="5640" width="92.140625" style="161" customWidth="1"/>
    <col min="5641" max="5888" width="8.85546875" style="161"/>
    <col min="5889" max="5889" width="8.5703125" style="161" customWidth="1"/>
    <col min="5890" max="5890" width="60.42578125" style="161" customWidth="1"/>
    <col min="5891" max="5892" width="10.42578125" style="161" customWidth="1"/>
    <col min="5893" max="5893" width="13.85546875" style="161" customWidth="1"/>
    <col min="5894" max="5894" width="14.42578125" style="161" customWidth="1"/>
    <col min="5895" max="5895" width="14.5703125" style="161" customWidth="1"/>
    <col min="5896" max="5896" width="92.140625" style="161" customWidth="1"/>
    <col min="5897" max="6144" width="8.85546875" style="161"/>
    <col min="6145" max="6145" width="8.5703125" style="161" customWidth="1"/>
    <col min="6146" max="6146" width="60.42578125" style="161" customWidth="1"/>
    <col min="6147" max="6148" width="10.42578125" style="161" customWidth="1"/>
    <col min="6149" max="6149" width="13.85546875" style="161" customWidth="1"/>
    <col min="6150" max="6150" width="14.42578125" style="161" customWidth="1"/>
    <col min="6151" max="6151" width="14.5703125" style="161" customWidth="1"/>
    <col min="6152" max="6152" width="92.140625" style="161" customWidth="1"/>
    <col min="6153" max="6400" width="8.85546875" style="161"/>
    <col min="6401" max="6401" width="8.5703125" style="161" customWidth="1"/>
    <col min="6402" max="6402" width="60.42578125" style="161" customWidth="1"/>
    <col min="6403" max="6404" width="10.42578125" style="161" customWidth="1"/>
    <col min="6405" max="6405" width="13.85546875" style="161" customWidth="1"/>
    <col min="6406" max="6406" width="14.42578125" style="161" customWidth="1"/>
    <col min="6407" max="6407" width="14.5703125" style="161" customWidth="1"/>
    <col min="6408" max="6408" width="92.140625" style="161" customWidth="1"/>
    <col min="6409" max="6656" width="8.85546875" style="161"/>
    <col min="6657" max="6657" width="8.5703125" style="161" customWidth="1"/>
    <col min="6658" max="6658" width="60.42578125" style="161" customWidth="1"/>
    <col min="6659" max="6660" width="10.42578125" style="161" customWidth="1"/>
    <col min="6661" max="6661" width="13.85546875" style="161" customWidth="1"/>
    <col min="6662" max="6662" width="14.42578125" style="161" customWidth="1"/>
    <col min="6663" max="6663" width="14.5703125" style="161" customWidth="1"/>
    <col min="6664" max="6664" width="92.140625" style="161" customWidth="1"/>
    <col min="6665" max="6912" width="8.85546875" style="161"/>
    <col min="6913" max="6913" width="8.5703125" style="161" customWidth="1"/>
    <col min="6914" max="6914" width="60.42578125" style="161" customWidth="1"/>
    <col min="6915" max="6916" width="10.42578125" style="161" customWidth="1"/>
    <col min="6917" max="6917" width="13.85546875" style="161" customWidth="1"/>
    <col min="6918" max="6918" width="14.42578125" style="161" customWidth="1"/>
    <col min="6919" max="6919" width="14.5703125" style="161" customWidth="1"/>
    <col min="6920" max="6920" width="92.140625" style="161" customWidth="1"/>
    <col min="6921" max="7168" width="8.85546875" style="161"/>
    <col min="7169" max="7169" width="8.5703125" style="161" customWidth="1"/>
    <col min="7170" max="7170" width="60.42578125" style="161" customWidth="1"/>
    <col min="7171" max="7172" width="10.42578125" style="161" customWidth="1"/>
    <col min="7173" max="7173" width="13.85546875" style="161" customWidth="1"/>
    <col min="7174" max="7174" width="14.42578125" style="161" customWidth="1"/>
    <col min="7175" max="7175" width="14.5703125" style="161" customWidth="1"/>
    <col min="7176" max="7176" width="92.140625" style="161" customWidth="1"/>
    <col min="7177" max="7424" width="8.85546875" style="161"/>
    <col min="7425" max="7425" width="8.5703125" style="161" customWidth="1"/>
    <col min="7426" max="7426" width="60.42578125" style="161" customWidth="1"/>
    <col min="7427" max="7428" width="10.42578125" style="161" customWidth="1"/>
    <col min="7429" max="7429" width="13.85546875" style="161" customWidth="1"/>
    <col min="7430" max="7430" width="14.42578125" style="161" customWidth="1"/>
    <col min="7431" max="7431" width="14.5703125" style="161" customWidth="1"/>
    <col min="7432" max="7432" width="92.140625" style="161" customWidth="1"/>
    <col min="7433" max="7680" width="8.85546875" style="161"/>
    <col min="7681" max="7681" width="8.5703125" style="161" customWidth="1"/>
    <col min="7682" max="7682" width="60.42578125" style="161" customWidth="1"/>
    <col min="7683" max="7684" width="10.42578125" style="161" customWidth="1"/>
    <col min="7685" max="7685" width="13.85546875" style="161" customWidth="1"/>
    <col min="7686" max="7686" width="14.42578125" style="161" customWidth="1"/>
    <col min="7687" max="7687" width="14.5703125" style="161" customWidth="1"/>
    <col min="7688" max="7688" width="92.140625" style="161" customWidth="1"/>
    <col min="7689" max="7936" width="8.85546875" style="161"/>
    <col min="7937" max="7937" width="8.5703125" style="161" customWidth="1"/>
    <col min="7938" max="7938" width="60.42578125" style="161" customWidth="1"/>
    <col min="7939" max="7940" width="10.42578125" style="161" customWidth="1"/>
    <col min="7941" max="7941" width="13.85546875" style="161" customWidth="1"/>
    <col min="7942" max="7942" width="14.42578125" style="161" customWidth="1"/>
    <col min="7943" max="7943" width="14.5703125" style="161" customWidth="1"/>
    <col min="7944" max="7944" width="92.140625" style="161" customWidth="1"/>
    <col min="7945" max="8192" width="8.85546875" style="161"/>
    <col min="8193" max="8193" width="8.5703125" style="161" customWidth="1"/>
    <col min="8194" max="8194" width="60.42578125" style="161" customWidth="1"/>
    <col min="8195" max="8196" width="10.42578125" style="161" customWidth="1"/>
    <col min="8197" max="8197" width="13.85546875" style="161" customWidth="1"/>
    <col min="8198" max="8198" width="14.42578125" style="161" customWidth="1"/>
    <col min="8199" max="8199" width="14.5703125" style="161" customWidth="1"/>
    <col min="8200" max="8200" width="92.140625" style="161" customWidth="1"/>
    <col min="8201" max="8448" width="8.85546875" style="161"/>
    <col min="8449" max="8449" width="8.5703125" style="161" customWidth="1"/>
    <col min="8450" max="8450" width="60.42578125" style="161" customWidth="1"/>
    <col min="8451" max="8452" width="10.42578125" style="161" customWidth="1"/>
    <col min="8453" max="8453" width="13.85546875" style="161" customWidth="1"/>
    <col min="8454" max="8454" width="14.42578125" style="161" customWidth="1"/>
    <col min="8455" max="8455" width="14.5703125" style="161" customWidth="1"/>
    <col min="8456" max="8456" width="92.140625" style="161" customWidth="1"/>
    <col min="8457" max="8704" width="8.85546875" style="161"/>
    <col min="8705" max="8705" width="8.5703125" style="161" customWidth="1"/>
    <col min="8706" max="8706" width="60.42578125" style="161" customWidth="1"/>
    <col min="8707" max="8708" width="10.42578125" style="161" customWidth="1"/>
    <col min="8709" max="8709" width="13.85546875" style="161" customWidth="1"/>
    <col min="8710" max="8710" width="14.42578125" style="161" customWidth="1"/>
    <col min="8711" max="8711" width="14.5703125" style="161" customWidth="1"/>
    <col min="8712" max="8712" width="92.140625" style="161" customWidth="1"/>
    <col min="8713" max="8960" width="8.85546875" style="161"/>
    <col min="8961" max="8961" width="8.5703125" style="161" customWidth="1"/>
    <col min="8962" max="8962" width="60.42578125" style="161" customWidth="1"/>
    <col min="8963" max="8964" width="10.42578125" style="161" customWidth="1"/>
    <col min="8965" max="8965" width="13.85546875" style="161" customWidth="1"/>
    <col min="8966" max="8966" width="14.42578125" style="161" customWidth="1"/>
    <col min="8967" max="8967" width="14.5703125" style="161" customWidth="1"/>
    <col min="8968" max="8968" width="92.140625" style="161" customWidth="1"/>
    <col min="8969" max="9216" width="8.85546875" style="161"/>
    <col min="9217" max="9217" width="8.5703125" style="161" customWidth="1"/>
    <col min="9218" max="9218" width="60.42578125" style="161" customWidth="1"/>
    <col min="9219" max="9220" width="10.42578125" style="161" customWidth="1"/>
    <col min="9221" max="9221" width="13.85546875" style="161" customWidth="1"/>
    <col min="9222" max="9222" width="14.42578125" style="161" customWidth="1"/>
    <col min="9223" max="9223" width="14.5703125" style="161" customWidth="1"/>
    <col min="9224" max="9224" width="92.140625" style="161" customWidth="1"/>
    <col min="9225" max="9472" width="8.85546875" style="161"/>
    <col min="9473" max="9473" width="8.5703125" style="161" customWidth="1"/>
    <col min="9474" max="9474" width="60.42578125" style="161" customWidth="1"/>
    <col min="9475" max="9476" width="10.42578125" style="161" customWidth="1"/>
    <col min="9477" max="9477" width="13.85546875" style="161" customWidth="1"/>
    <col min="9478" max="9478" width="14.42578125" style="161" customWidth="1"/>
    <col min="9479" max="9479" width="14.5703125" style="161" customWidth="1"/>
    <col min="9480" max="9480" width="92.140625" style="161" customWidth="1"/>
    <col min="9481" max="9728" width="8.85546875" style="161"/>
    <col min="9729" max="9729" width="8.5703125" style="161" customWidth="1"/>
    <col min="9730" max="9730" width="60.42578125" style="161" customWidth="1"/>
    <col min="9731" max="9732" width="10.42578125" style="161" customWidth="1"/>
    <col min="9733" max="9733" width="13.85546875" style="161" customWidth="1"/>
    <col min="9734" max="9734" width="14.42578125" style="161" customWidth="1"/>
    <col min="9735" max="9735" width="14.5703125" style="161" customWidth="1"/>
    <col min="9736" max="9736" width="92.140625" style="161" customWidth="1"/>
    <col min="9737" max="9984" width="8.85546875" style="161"/>
    <col min="9985" max="9985" width="8.5703125" style="161" customWidth="1"/>
    <col min="9986" max="9986" width="60.42578125" style="161" customWidth="1"/>
    <col min="9987" max="9988" width="10.42578125" style="161" customWidth="1"/>
    <col min="9989" max="9989" width="13.85546875" style="161" customWidth="1"/>
    <col min="9990" max="9990" width="14.42578125" style="161" customWidth="1"/>
    <col min="9991" max="9991" width="14.5703125" style="161" customWidth="1"/>
    <col min="9992" max="9992" width="92.140625" style="161" customWidth="1"/>
    <col min="9993" max="10240" width="8.85546875" style="161"/>
    <col min="10241" max="10241" width="8.5703125" style="161" customWidth="1"/>
    <col min="10242" max="10242" width="60.42578125" style="161" customWidth="1"/>
    <col min="10243" max="10244" width="10.42578125" style="161" customWidth="1"/>
    <col min="10245" max="10245" width="13.85546875" style="161" customWidth="1"/>
    <col min="10246" max="10246" width="14.42578125" style="161" customWidth="1"/>
    <col min="10247" max="10247" width="14.5703125" style="161" customWidth="1"/>
    <col min="10248" max="10248" width="92.140625" style="161" customWidth="1"/>
    <col min="10249" max="10496" width="8.85546875" style="161"/>
    <col min="10497" max="10497" width="8.5703125" style="161" customWidth="1"/>
    <col min="10498" max="10498" width="60.42578125" style="161" customWidth="1"/>
    <col min="10499" max="10500" width="10.42578125" style="161" customWidth="1"/>
    <col min="10501" max="10501" width="13.85546875" style="161" customWidth="1"/>
    <col min="10502" max="10502" width="14.42578125" style="161" customWidth="1"/>
    <col min="10503" max="10503" width="14.5703125" style="161" customWidth="1"/>
    <col min="10504" max="10504" width="92.140625" style="161" customWidth="1"/>
    <col min="10505" max="10752" width="8.85546875" style="161"/>
    <col min="10753" max="10753" width="8.5703125" style="161" customWidth="1"/>
    <col min="10754" max="10754" width="60.42578125" style="161" customWidth="1"/>
    <col min="10755" max="10756" width="10.42578125" style="161" customWidth="1"/>
    <col min="10757" max="10757" width="13.85546875" style="161" customWidth="1"/>
    <col min="10758" max="10758" width="14.42578125" style="161" customWidth="1"/>
    <col min="10759" max="10759" width="14.5703125" style="161" customWidth="1"/>
    <col min="10760" max="10760" width="92.140625" style="161" customWidth="1"/>
    <col min="10761" max="11008" width="8.85546875" style="161"/>
    <col min="11009" max="11009" width="8.5703125" style="161" customWidth="1"/>
    <col min="11010" max="11010" width="60.42578125" style="161" customWidth="1"/>
    <col min="11011" max="11012" width="10.42578125" style="161" customWidth="1"/>
    <col min="11013" max="11013" width="13.85546875" style="161" customWidth="1"/>
    <col min="11014" max="11014" width="14.42578125" style="161" customWidth="1"/>
    <col min="11015" max="11015" width="14.5703125" style="161" customWidth="1"/>
    <col min="11016" max="11016" width="92.140625" style="161" customWidth="1"/>
    <col min="11017" max="11264" width="8.85546875" style="161"/>
    <col min="11265" max="11265" width="8.5703125" style="161" customWidth="1"/>
    <col min="11266" max="11266" width="60.42578125" style="161" customWidth="1"/>
    <col min="11267" max="11268" width="10.42578125" style="161" customWidth="1"/>
    <col min="11269" max="11269" width="13.85546875" style="161" customWidth="1"/>
    <col min="11270" max="11270" width="14.42578125" style="161" customWidth="1"/>
    <col min="11271" max="11271" width="14.5703125" style="161" customWidth="1"/>
    <col min="11272" max="11272" width="92.140625" style="161" customWidth="1"/>
    <col min="11273" max="11520" width="8.85546875" style="161"/>
    <col min="11521" max="11521" width="8.5703125" style="161" customWidth="1"/>
    <col min="11522" max="11522" width="60.42578125" style="161" customWidth="1"/>
    <col min="11523" max="11524" width="10.42578125" style="161" customWidth="1"/>
    <col min="11525" max="11525" width="13.85546875" style="161" customWidth="1"/>
    <col min="11526" max="11526" width="14.42578125" style="161" customWidth="1"/>
    <col min="11527" max="11527" width="14.5703125" style="161" customWidth="1"/>
    <col min="11528" max="11528" width="92.140625" style="161" customWidth="1"/>
    <col min="11529" max="11776" width="8.85546875" style="161"/>
    <col min="11777" max="11777" width="8.5703125" style="161" customWidth="1"/>
    <col min="11778" max="11778" width="60.42578125" style="161" customWidth="1"/>
    <col min="11779" max="11780" width="10.42578125" style="161" customWidth="1"/>
    <col min="11781" max="11781" width="13.85546875" style="161" customWidth="1"/>
    <col min="11782" max="11782" width="14.42578125" style="161" customWidth="1"/>
    <col min="11783" max="11783" width="14.5703125" style="161" customWidth="1"/>
    <col min="11784" max="11784" width="92.140625" style="161" customWidth="1"/>
    <col min="11785" max="12032" width="8.85546875" style="161"/>
    <col min="12033" max="12033" width="8.5703125" style="161" customWidth="1"/>
    <col min="12034" max="12034" width="60.42578125" style="161" customWidth="1"/>
    <col min="12035" max="12036" width="10.42578125" style="161" customWidth="1"/>
    <col min="12037" max="12037" width="13.85546875" style="161" customWidth="1"/>
    <col min="12038" max="12038" width="14.42578125" style="161" customWidth="1"/>
    <col min="12039" max="12039" width="14.5703125" style="161" customWidth="1"/>
    <col min="12040" max="12040" width="92.140625" style="161" customWidth="1"/>
    <col min="12041" max="12288" width="8.85546875" style="161"/>
    <col min="12289" max="12289" width="8.5703125" style="161" customWidth="1"/>
    <col min="12290" max="12290" width="60.42578125" style="161" customWidth="1"/>
    <col min="12291" max="12292" width="10.42578125" style="161" customWidth="1"/>
    <col min="12293" max="12293" width="13.85546875" style="161" customWidth="1"/>
    <col min="12294" max="12294" width="14.42578125" style="161" customWidth="1"/>
    <col min="12295" max="12295" width="14.5703125" style="161" customWidth="1"/>
    <col min="12296" max="12296" width="92.140625" style="161" customWidth="1"/>
    <col min="12297" max="12544" width="8.85546875" style="161"/>
    <col min="12545" max="12545" width="8.5703125" style="161" customWidth="1"/>
    <col min="12546" max="12546" width="60.42578125" style="161" customWidth="1"/>
    <col min="12547" max="12548" width="10.42578125" style="161" customWidth="1"/>
    <col min="12549" max="12549" width="13.85546875" style="161" customWidth="1"/>
    <col min="12550" max="12550" width="14.42578125" style="161" customWidth="1"/>
    <col min="12551" max="12551" width="14.5703125" style="161" customWidth="1"/>
    <col min="12552" max="12552" width="92.140625" style="161" customWidth="1"/>
    <col min="12553" max="12800" width="8.85546875" style="161"/>
    <col min="12801" max="12801" width="8.5703125" style="161" customWidth="1"/>
    <col min="12802" max="12802" width="60.42578125" style="161" customWidth="1"/>
    <col min="12803" max="12804" width="10.42578125" style="161" customWidth="1"/>
    <col min="12805" max="12805" width="13.85546875" style="161" customWidth="1"/>
    <col min="12806" max="12806" width="14.42578125" style="161" customWidth="1"/>
    <col min="12807" max="12807" width="14.5703125" style="161" customWidth="1"/>
    <col min="12808" max="12808" width="92.140625" style="161" customWidth="1"/>
    <col min="12809" max="13056" width="8.85546875" style="161"/>
    <col min="13057" max="13057" width="8.5703125" style="161" customWidth="1"/>
    <col min="13058" max="13058" width="60.42578125" style="161" customWidth="1"/>
    <col min="13059" max="13060" width="10.42578125" style="161" customWidth="1"/>
    <col min="13061" max="13061" width="13.85546875" style="161" customWidth="1"/>
    <col min="13062" max="13062" width="14.42578125" style="161" customWidth="1"/>
    <col min="13063" max="13063" width="14.5703125" style="161" customWidth="1"/>
    <col min="13064" max="13064" width="92.140625" style="161" customWidth="1"/>
    <col min="13065" max="13312" width="8.85546875" style="161"/>
    <col min="13313" max="13313" width="8.5703125" style="161" customWidth="1"/>
    <col min="13314" max="13314" width="60.42578125" style="161" customWidth="1"/>
    <col min="13315" max="13316" width="10.42578125" style="161" customWidth="1"/>
    <col min="13317" max="13317" width="13.85546875" style="161" customWidth="1"/>
    <col min="13318" max="13318" width="14.42578125" style="161" customWidth="1"/>
    <col min="13319" max="13319" width="14.5703125" style="161" customWidth="1"/>
    <col min="13320" max="13320" width="92.140625" style="161" customWidth="1"/>
    <col min="13321" max="13568" width="8.85546875" style="161"/>
    <col min="13569" max="13569" width="8.5703125" style="161" customWidth="1"/>
    <col min="13570" max="13570" width="60.42578125" style="161" customWidth="1"/>
    <col min="13571" max="13572" width="10.42578125" style="161" customWidth="1"/>
    <col min="13573" max="13573" width="13.85546875" style="161" customWidth="1"/>
    <col min="13574" max="13574" width="14.42578125" style="161" customWidth="1"/>
    <col min="13575" max="13575" width="14.5703125" style="161" customWidth="1"/>
    <col min="13576" max="13576" width="92.140625" style="161" customWidth="1"/>
    <col min="13577" max="13824" width="8.85546875" style="161"/>
    <col min="13825" max="13825" width="8.5703125" style="161" customWidth="1"/>
    <col min="13826" max="13826" width="60.42578125" style="161" customWidth="1"/>
    <col min="13827" max="13828" width="10.42578125" style="161" customWidth="1"/>
    <col min="13829" max="13829" width="13.85546875" style="161" customWidth="1"/>
    <col min="13830" max="13830" width="14.42578125" style="161" customWidth="1"/>
    <col min="13831" max="13831" width="14.5703125" style="161" customWidth="1"/>
    <col min="13832" max="13832" width="92.140625" style="161" customWidth="1"/>
    <col min="13833" max="14080" width="8.85546875" style="161"/>
    <col min="14081" max="14081" width="8.5703125" style="161" customWidth="1"/>
    <col min="14082" max="14082" width="60.42578125" style="161" customWidth="1"/>
    <col min="14083" max="14084" width="10.42578125" style="161" customWidth="1"/>
    <col min="14085" max="14085" width="13.85546875" style="161" customWidth="1"/>
    <col min="14086" max="14086" width="14.42578125" style="161" customWidth="1"/>
    <col min="14087" max="14087" width="14.5703125" style="161" customWidth="1"/>
    <col min="14088" max="14088" width="92.140625" style="161" customWidth="1"/>
    <col min="14089" max="14336" width="8.85546875" style="161"/>
    <col min="14337" max="14337" width="8.5703125" style="161" customWidth="1"/>
    <col min="14338" max="14338" width="60.42578125" style="161" customWidth="1"/>
    <col min="14339" max="14340" width="10.42578125" style="161" customWidth="1"/>
    <col min="14341" max="14341" width="13.85546875" style="161" customWidth="1"/>
    <col min="14342" max="14342" width="14.42578125" style="161" customWidth="1"/>
    <col min="14343" max="14343" width="14.5703125" style="161" customWidth="1"/>
    <col min="14344" max="14344" width="92.140625" style="161" customWidth="1"/>
    <col min="14345" max="14592" width="8.85546875" style="161"/>
    <col min="14593" max="14593" width="8.5703125" style="161" customWidth="1"/>
    <col min="14594" max="14594" width="60.42578125" style="161" customWidth="1"/>
    <col min="14595" max="14596" width="10.42578125" style="161" customWidth="1"/>
    <col min="14597" max="14597" width="13.85546875" style="161" customWidth="1"/>
    <col min="14598" max="14598" width="14.42578125" style="161" customWidth="1"/>
    <col min="14599" max="14599" width="14.5703125" style="161" customWidth="1"/>
    <col min="14600" max="14600" width="92.140625" style="161" customWidth="1"/>
    <col min="14601" max="14848" width="8.85546875" style="161"/>
    <col min="14849" max="14849" width="8.5703125" style="161" customWidth="1"/>
    <col min="14850" max="14850" width="60.42578125" style="161" customWidth="1"/>
    <col min="14851" max="14852" width="10.42578125" style="161" customWidth="1"/>
    <col min="14853" max="14853" width="13.85546875" style="161" customWidth="1"/>
    <col min="14854" max="14854" width="14.42578125" style="161" customWidth="1"/>
    <col min="14855" max="14855" width="14.5703125" style="161" customWidth="1"/>
    <col min="14856" max="14856" width="92.140625" style="161" customWidth="1"/>
    <col min="14857" max="15104" width="8.85546875" style="161"/>
    <col min="15105" max="15105" width="8.5703125" style="161" customWidth="1"/>
    <col min="15106" max="15106" width="60.42578125" style="161" customWidth="1"/>
    <col min="15107" max="15108" width="10.42578125" style="161" customWidth="1"/>
    <col min="15109" max="15109" width="13.85546875" style="161" customWidth="1"/>
    <col min="15110" max="15110" width="14.42578125" style="161" customWidth="1"/>
    <col min="15111" max="15111" width="14.5703125" style="161" customWidth="1"/>
    <col min="15112" max="15112" width="92.140625" style="161" customWidth="1"/>
    <col min="15113" max="15360" width="8.85546875" style="161"/>
    <col min="15361" max="15361" width="8.5703125" style="161" customWidth="1"/>
    <col min="15362" max="15362" width="60.42578125" style="161" customWidth="1"/>
    <col min="15363" max="15364" width="10.42578125" style="161" customWidth="1"/>
    <col min="15365" max="15365" width="13.85546875" style="161" customWidth="1"/>
    <col min="15366" max="15366" width="14.42578125" style="161" customWidth="1"/>
    <col min="15367" max="15367" width="14.5703125" style="161" customWidth="1"/>
    <col min="15368" max="15368" width="92.140625" style="161" customWidth="1"/>
    <col min="15369" max="15616" width="8.85546875" style="161"/>
    <col min="15617" max="15617" width="8.5703125" style="161" customWidth="1"/>
    <col min="15618" max="15618" width="60.42578125" style="161" customWidth="1"/>
    <col min="15619" max="15620" width="10.42578125" style="161" customWidth="1"/>
    <col min="15621" max="15621" width="13.85546875" style="161" customWidth="1"/>
    <col min="15622" max="15622" width="14.42578125" style="161" customWidth="1"/>
    <col min="15623" max="15623" width="14.5703125" style="161" customWidth="1"/>
    <col min="15624" max="15624" width="92.140625" style="161" customWidth="1"/>
    <col min="15625" max="15872" width="8.85546875" style="161"/>
    <col min="15873" max="15873" width="8.5703125" style="161" customWidth="1"/>
    <col min="15874" max="15874" width="60.42578125" style="161" customWidth="1"/>
    <col min="15875" max="15876" width="10.42578125" style="161" customWidth="1"/>
    <col min="15877" max="15877" width="13.85546875" style="161" customWidth="1"/>
    <col min="15878" max="15878" width="14.42578125" style="161" customWidth="1"/>
    <col min="15879" max="15879" width="14.5703125" style="161" customWidth="1"/>
    <col min="15880" max="15880" width="92.140625" style="161" customWidth="1"/>
    <col min="15881" max="16128" width="8.85546875" style="161"/>
    <col min="16129" max="16129" width="8.5703125" style="161" customWidth="1"/>
    <col min="16130" max="16130" width="60.42578125" style="161" customWidth="1"/>
    <col min="16131" max="16132" width="10.42578125" style="161" customWidth="1"/>
    <col min="16133" max="16133" width="13.85546875" style="161" customWidth="1"/>
    <col min="16134" max="16134" width="14.42578125" style="161" customWidth="1"/>
    <col min="16135" max="16135" width="14.5703125" style="161" customWidth="1"/>
    <col min="16136" max="16136" width="92.140625" style="161" customWidth="1"/>
    <col min="16137" max="16384" width="8.85546875" style="161"/>
  </cols>
  <sheetData>
    <row r="1" spans="1:8" s="169" customFormat="1">
      <c r="A1" s="171" t="s">
        <v>349</v>
      </c>
      <c r="B1" s="171"/>
      <c r="C1" s="171"/>
      <c r="D1" s="171"/>
      <c r="E1" s="171"/>
      <c r="F1" s="171"/>
      <c r="G1" s="171"/>
      <c r="H1" s="171"/>
    </row>
    <row r="2" spans="1:8" s="169" customFormat="1">
      <c r="A2" s="171" t="s">
        <v>350</v>
      </c>
      <c r="B2" s="171"/>
      <c r="C2" s="171"/>
      <c r="D2" s="179"/>
      <c r="E2" s="180"/>
      <c r="F2" s="181"/>
      <c r="G2" s="181"/>
      <c r="H2" s="171"/>
    </row>
    <row r="3" spans="1:8" s="169" customFormat="1">
      <c r="A3" s="171" t="s">
        <v>351</v>
      </c>
      <c r="B3" s="172"/>
      <c r="C3" s="171"/>
      <c r="D3" s="179"/>
      <c r="E3" s="182"/>
      <c r="F3" s="181"/>
      <c r="G3" s="181"/>
      <c r="H3" s="171"/>
    </row>
    <row r="4" spans="1:8">
      <c r="A4" s="160" t="s">
        <v>352</v>
      </c>
      <c r="B4" s="160"/>
      <c r="C4" s="160"/>
      <c r="D4" s="160"/>
      <c r="E4" s="159"/>
      <c r="F4" s="159"/>
      <c r="G4" s="159"/>
      <c r="H4" s="160"/>
    </row>
    <row r="5" spans="1:8" ht="50.25" customHeight="1" thickBot="1">
      <c r="A5" s="335" t="s">
        <v>180</v>
      </c>
      <c r="B5" s="163" t="s">
        <v>78</v>
      </c>
      <c r="C5" s="164" t="s">
        <v>181</v>
      </c>
      <c r="D5" s="165" t="s">
        <v>80</v>
      </c>
      <c r="E5" s="168" t="s">
        <v>353</v>
      </c>
      <c r="F5" s="166" t="s">
        <v>354</v>
      </c>
      <c r="G5" s="166" t="s">
        <v>355</v>
      </c>
      <c r="H5" s="167" t="s">
        <v>184</v>
      </c>
    </row>
    <row r="6" spans="1:8" ht="18.600000000000001" customHeight="1" thickTop="1">
      <c r="A6" s="336"/>
      <c r="B6" s="174"/>
      <c r="C6" s="185"/>
      <c r="D6" s="185"/>
      <c r="E6" s="186"/>
      <c r="F6" s="186"/>
      <c r="G6" s="186"/>
      <c r="H6" s="174"/>
    </row>
    <row r="7" spans="1:8" ht="18.600000000000001" customHeight="1">
      <c r="A7" s="188" t="s">
        <v>185</v>
      </c>
      <c r="B7" s="175" t="s">
        <v>356</v>
      </c>
      <c r="C7" s="188"/>
      <c r="D7" s="188"/>
      <c r="E7" s="203"/>
      <c r="F7" s="203">
        <f>SUM(F8:F20)</f>
        <v>0</v>
      </c>
      <c r="G7" s="203"/>
      <c r="H7" s="176"/>
    </row>
    <row r="8" spans="1:8" ht="18.600000000000001" customHeight="1">
      <c r="A8" s="204">
        <v>1</v>
      </c>
      <c r="B8" s="176" t="s">
        <v>357</v>
      </c>
      <c r="C8" s="188">
        <v>1</v>
      </c>
      <c r="D8" s="188" t="s">
        <v>175</v>
      </c>
      <c r="E8" s="189"/>
      <c r="F8" s="189">
        <f>C8*E8</f>
        <v>0</v>
      </c>
      <c r="G8" s="189"/>
      <c r="H8" s="176" t="s">
        <v>358</v>
      </c>
    </row>
    <row r="9" spans="1:8" ht="18.600000000000001" customHeight="1">
      <c r="A9" s="204">
        <v>2</v>
      </c>
      <c r="B9" s="176" t="s">
        <v>359</v>
      </c>
      <c r="C9" s="188">
        <v>1</v>
      </c>
      <c r="D9" s="188" t="s">
        <v>175</v>
      </c>
      <c r="E9" s="189"/>
      <c r="F9" s="189">
        <f t="shared" ref="F9:F18" si="0">C9*E9</f>
        <v>0</v>
      </c>
      <c r="G9" s="189"/>
      <c r="H9" s="176"/>
    </row>
    <row r="10" spans="1:8" ht="18.600000000000001" customHeight="1">
      <c r="A10" s="204">
        <v>3</v>
      </c>
      <c r="B10" s="176" t="s">
        <v>360</v>
      </c>
      <c r="C10" s="188">
        <v>1</v>
      </c>
      <c r="D10" s="188" t="s">
        <v>175</v>
      </c>
      <c r="E10" s="189"/>
      <c r="F10" s="189">
        <f t="shared" si="0"/>
        <v>0</v>
      </c>
      <c r="G10" s="189"/>
      <c r="H10" s="176"/>
    </row>
    <row r="11" spans="1:8" ht="18.600000000000001" customHeight="1">
      <c r="A11" s="204">
        <v>4</v>
      </c>
      <c r="B11" s="154" t="s">
        <v>361</v>
      </c>
      <c r="C11" s="188">
        <v>4</v>
      </c>
      <c r="D11" s="188" t="s">
        <v>175</v>
      </c>
      <c r="E11" s="189"/>
      <c r="F11" s="189">
        <f t="shared" si="0"/>
        <v>0</v>
      </c>
      <c r="G11" s="189"/>
      <c r="H11" s="176" t="s">
        <v>362</v>
      </c>
    </row>
    <row r="12" spans="1:8" ht="18.600000000000001" customHeight="1">
      <c r="A12" s="204">
        <v>5</v>
      </c>
      <c r="B12" s="154" t="s">
        <v>363</v>
      </c>
      <c r="C12" s="188">
        <v>1</v>
      </c>
      <c r="D12" s="188" t="s">
        <v>175</v>
      </c>
      <c r="E12" s="189"/>
      <c r="F12" s="189">
        <f t="shared" si="0"/>
        <v>0</v>
      </c>
      <c r="G12" s="189"/>
      <c r="H12" s="176" t="s">
        <v>364</v>
      </c>
    </row>
    <row r="13" spans="1:8" ht="18.600000000000001" customHeight="1">
      <c r="A13" s="204">
        <v>6</v>
      </c>
      <c r="B13" s="154" t="s">
        <v>365</v>
      </c>
      <c r="C13" s="188">
        <v>1</v>
      </c>
      <c r="D13" s="188" t="s">
        <v>175</v>
      </c>
      <c r="E13" s="189"/>
      <c r="F13" s="189">
        <f t="shared" si="0"/>
        <v>0</v>
      </c>
      <c r="G13" s="189"/>
      <c r="H13" s="176" t="s">
        <v>366</v>
      </c>
    </row>
    <row r="14" spans="1:8" ht="18.600000000000001" customHeight="1">
      <c r="A14" s="204">
        <v>7</v>
      </c>
      <c r="B14" s="154" t="s">
        <v>367</v>
      </c>
      <c r="C14" s="188">
        <v>1</v>
      </c>
      <c r="D14" s="188" t="s">
        <v>175</v>
      </c>
      <c r="E14" s="189"/>
      <c r="F14" s="189">
        <f t="shared" si="0"/>
        <v>0</v>
      </c>
      <c r="G14" s="189"/>
      <c r="H14" s="176" t="s">
        <v>368</v>
      </c>
    </row>
    <row r="15" spans="1:8" ht="18.600000000000001" customHeight="1">
      <c r="A15" s="204">
        <v>8</v>
      </c>
      <c r="B15" s="154" t="s">
        <v>369</v>
      </c>
      <c r="C15" s="188">
        <v>1</v>
      </c>
      <c r="D15" s="188" t="s">
        <v>175</v>
      </c>
      <c r="E15" s="189"/>
      <c r="F15" s="189">
        <f t="shared" si="0"/>
        <v>0</v>
      </c>
      <c r="G15" s="189"/>
      <c r="H15" s="176"/>
    </row>
    <row r="16" spans="1:8" ht="18.600000000000001" customHeight="1">
      <c r="A16" s="204">
        <v>9</v>
      </c>
      <c r="B16" s="154" t="s">
        <v>370</v>
      </c>
      <c r="C16" s="188">
        <v>8</v>
      </c>
      <c r="D16" s="188" t="s">
        <v>175</v>
      </c>
      <c r="E16" s="189"/>
      <c r="F16" s="189">
        <f t="shared" si="0"/>
        <v>0</v>
      </c>
      <c r="G16" s="189"/>
      <c r="H16" s="176" t="s">
        <v>371</v>
      </c>
    </row>
    <row r="17" spans="1:8" ht="18.600000000000001" customHeight="1">
      <c r="A17" s="204">
        <v>10</v>
      </c>
      <c r="B17" s="154" t="s">
        <v>372</v>
      </c>
      <c r="C17" s="188">
        <v>9</v>
      </c>
      <c r="D17" s="188" t="s">
        <v>175</v>
      </c>
      <c r="E17" s="189"/>
      <c r="F17" s="189">
        <f t="shared" si="0"/>
        <v>0</v>
      </c>
      <c r="G17" s="189"/>
      <c r="H17" s="176" t="s">
        <v>373</v>
      </c>
    </row>
    <row r="18" spans="1:8" ht="18.600000000000001" customHeight="1">
      <c r="A18" s="204">
        <v>11</v>
      </c>
      <c r="B18" s="154" t="s">
        <v>374</v>
      </c>
      <c r="C18" s="188">
        <v>1</v>
      </c>
      <c r="D18" s="188" t="s">
        <v>175</v>
      </c>
      <c r="E18" s="189"/>
      <c r="F18" s="189">
        <f t="shared" si="0"/>
        <v>0</v>
      </c>
      <c r="G18" s="189"/>
      <c r="H18" s="176"/>
    </row>
    <row r="19" spans="1:8" ht="18.600000000000001" customHeight="1">
      <c r="A19" s="204">
        <v>12</v>
      </c>
      <c r="B19" s="154" t="s">
        <v>375</v>
      </c>
      <c r="C19" s="188">
        <v>1</v>
      </c>
      <c r="D19" s="188" t="s">
        <v>101</v>
      </c>
      <c r="E19" s="189"/>
      <c r="F19" s="189">
        <v>0</v>
      </c>
      <c r="G19" s="189"/>
      <c r="H19" s="176"/>
    </row>
    <row r="20" spans="1:8" ht="18.600000000000001" customHeight="1">
      <c r="A20" s="204">
        <v>13</v>
      </c>
      <c r="B20" s="154" t="s">
        <v>376</v>
      </c>
      <c r="C20" s="188">
        <v>1</v>
      </c>
      <c r="D20" s="188" t="s">
        <v>101</v>
      </c>
      <c r="E20" s="189"/>
      <c r="F20" s="189">
        <v>0</v>
      </c>
      <c r="G20" s="189"/>
      <c r="H20" s="176"/>
    </row>
    <row r="21" spans="1:8" ht="18.600000000000001" customHeight="1">
      <c r="A21" s="204"/>
      <c r="B21" s="155" t="s">
        <v>377</v>
      </c>
      <c r="C21" s="188"/>
      <c r="D21" s="188"/>
      <c r="E21" s="203"/>
      <c r="F21" s="203">
        <f>SUM(F22:F43)</f>
        <v>0</v>
      </c>
      <c r="G21" s="203"/>
      <c r="H21" s="176"/>
    </row>
    <row r="22" spans="1:8" ht="18.600000000000001" customHeight="1">
      <c r="A22" s="204">
        <v>14</v>
      </c>
      <c r="B22" s="154" t="s">
        <v>378</v>
      </c>
      <c r="C22" s="188">
        <v>1</v>
      </c>
      <c r="D22" s="188" t="s">
        <v>175</v>
      </c>
      <c r="E22" s="189"/>
      <c r="F22" s="189">
        <f t="shared" ref="F22:F43" si="1">C22*E22</f>
        <v>0</v>
      </c>
      <c r="G22" s="189"/>
      <c r="H22" s="176" t="s">
        <v>379</v>
      </c>
    </row>
    <row r="23" spans="1:8" ht="18" customHeight="1">
      <c r="A23" s="204">
        <v>15</v>
      </c>
      <c r="B23" s="154" t="s">
        <v>380</v>
      </c>
      <c r="C23" s="188">
        <v>1</v>
      </c>
      <c r="D23" s="188" t="s">
        <v>175</v>
      </c>
      <c r="E23" s="189"/>
      <c r="F23" s="189">
        <f t="shared" si="1"/>
        <v>0</v>
      </c>
      <c r="G23" s="189"/>
      <c r="H23" s="176"/>
    </row>
    <row r="24" spans="1:8" ht="18.75" customHeight="1">
      <c r="A24" s="204">
        <v>16</v>
      </c>
      <c r="B24" s="154" t="s">
        <v>381</v>
      </c>
      <c r="C24" s="188">
        <v>1</v>
      </c>
      <c r="D24" s="188" t="s">
        <v>175</v>
      </c>
      <c r="E24" s="189"/>
      <c r="F24" s="189">
        <f t="shared" si="1"/>
        <v>0</v>
      </c>
      <c r="G24" s="189"/>
      <c r="H24" s="176" t="s">
        <v>382</v>
      </c>
    </row>
    <row r="25" spans="1:8" ht="18.75" customHeight="1">
      <c r="A25" s="204">
        <v>17</v>
      </c>
      <c r="B25" s="154" t="s">
        <v>383</v>
      </c>
      <c r="C25" s="188">
        <v>1</v>
      </c>
      <c r="D25" s="188" t="s">
        <v>175</v>
      </c>
      <c r="E25" s="189"/>
      <c r="F25" s="189">
        <f t="shared" si="1"/>
        <v>0</v>
      </c>
      <c r="G25" s="189"/>
      <c r="H25" s="176"/>
    </row>
    <row r="26" spans="1:8" ht="18.75" customHeight="1">
      <c r="A26" s="204">
        <v>18</v>
      </c>
      <c r="B26" s="154" t="s">
        <v>204</v>
      </c>
      <c r="C26" s="188">
        <v>1</v>
      </c>
      <c r="D26" s="188" t="s">
        <v>175</v>
      </c>
      <c r="E26" s="189"/>
      <c r="F26" s="189">
        <f t="shared" si="1"/>
        <v>0</v>
      </c>
      <c r="G26" s="189"/>
      <c r="H26" s="176"/>
    </row>
    <row r="27" spans="1:8" ht="18.600000000000001" customHeight="1">
      <c r="A27" s="204">
        <v>19</v>
      </c>
      <c r="B27" s="154" t="s">
        <v>384</v>
      </c>
      <c r="C27" s="188">
        <v>1</v>
      </c>
      <c r="D27" s="188" t="s">
        <v>175</v>
      </c>
      <c r="E27" s="189"/>
      <c r="F27" s="189">
        <f t="shared" si="1"/>
        <v>0</v>
      </c>
      <c r="G27" s="189"/>
      <c r="H27" s="176"/>
    </row>
    <row r="28" spans="1:8" ht="18.600000000000001" customHeight="1">
      <c r="A28" s="204">
        <v>20</v>
      </c>
      <c r="B28" s="154" t="s">
        <v>385</v>
      </c>
      <c r="C28" s="188">
        <v>1</v>
      </c>
      <c r="D28" s="188" t="s">
        <v>175</v>
      </c>
      <c r="E28" s="189"/>
      <c r="F28" s="189">
        <f t="shared" si="1"/>
        <v>0</v>
      </c>
      <c r="G28" s="189"/>
      <c r="H28" s="176"/>
    </row>
    <row r="29" spans="1:8" ht="18.600000000000001" customHeight="1">
      <c r="A29" s="204">
        <v>21</v>
      </c>
      <c r="B29" s="154" t="s">
        <v>386</v>
      </c>
      <c r="C29" s="188">
        <v>100</v>
      </c>
      <c r="D29" s="188" t="s">
        <v>86</v>
      </c>
      <c r="E29" s="189"/>
      <c r="F29" s="189">
        <f t="shared" si="1"/>
        <v>0</v>
      </c>
      <c r="G29" s="189"/>
      <c r="H29" s="176"/>
    </row>
    <row r="30" spans="1:8" ht="18.600000000000001" customHeight="1">
      <c r="A30" s="204">
        <v>22</v>
      </c>
      <c r="B30" s="154" t="s">
        <v>387</v>
      </c>
      <c r="C30" s="188">
        <v>100</v>
      </c>
      <c r="D30" s="188" t="s">
        <v>86</v>
      </c>
      <c r="E30" s="189"/>
      <c r="F30" s="189">
        <f t="shared" si="1"/>
        <v>0</v>
      </c>
      <c r="G30" s="189"/>
      <c r="H30" s="176" t="s">
        <v>388</v>
      </c>
    </row>
    <row r="31" spans="1:8" ht="18.600000000000001" customHeight="1">
      <c r="A31" s="204">
        <v>23</v>
      </c>
      <c r="B31" s="156" t="s">
        <v>389</v>
      </c>
      <c r="C31" s="188">
        <v>40</v>
      </c>
      <c r="D31" s="188" t="s">
        <v>86</v>
      </c>
      <c r="E31" s="189"/>
      <c r="F31" s="189">
        <f t="shared" si="1"/>
        <v>0</v>
      </c>
      <c r="G31" s="189"/>
      <c r="H31" s="176" t="s">
        <v>390</v>
      </c>
    </row>
    <row r="32" spans="1:8" ht="18.600000000000001" customHeight="1">
      <c r="A32" s="204">
        <v>24</v>
      </c>
      <c r="B32" s="156" t="s">
        <v>391</v>
      </c>
      <c r="C32" s="188">
        <v>40</v>
      </c>
      <c r="D32" s="188" t="s">
        <v>175</v>
      </c>
      <c r="E32" s="189"/>
      <c r="F32" s="189">
        <f t="shared" si="1"/>
        <v>0</v>
      </c>
      <c r="G32" s="189"/>
      <c r="H32" s="176" t="s">
        <v>390</v>
      </c>
    </row>
    <row r="33" spans="1:8" ht="18.600000000000001" customHeight="1">
      <c r="A33" s="204">
        <v>25</v>
      </c>
      <c r="B33" s="156" t="s">
        <v>392</v>
      </c>
      <c r="C33" s="188">
        <v>80</v>
      </c>
      <c r="D33" s="188" t="s">
        <v>175</v>
      </c>
      <c r="E33" s="189"/>
      <c r="F33" s="189">
        <f t="shared" si="1"/>
        <v>0</v>
      </c>
      <c r="G33" s="189"/>
      <c r="H33" s="176" t="s">
        <v>390</v>
      </c>
    </row>
    <row r="34" spans="1:8" ht="18.75" customHeight="1">
      <c r="A34" s="204">
        <v>26</v>
      </c>
      <c r="B34" s="156" t="s">
        <v>393</v>
      </c>
      <c r="C34" s="188">
        <v>10</v>
      </c>
      <c r="D34" s="188" t="s">
        <v>175</v>
      </c>
      <c r="E34" s="189"/>
      <c r="F34" s="189">
        <f t="shared" si="1"/>
        <v>0</v>
      </c>
      <c r="G34" s="189"/>
      <c r="H34" s="176" t="s">
        <v>390</v>
      </c>
    </row>
    <row r="35" spans="1:8" ht="18" customHeight="1">
      <c r="A35" s="204">
        <v>27</v>
      </c>
      <c r="B35" s="156" t="s">
        <v>394</v>
      </c>
      <c r="C35" s="188">
        <v>1</v>
      </c>
      <c r="D35" s="188" t="s">
        <v>101</v>
      </c>
      <c r="E35" s="189"/>
      <c r="F35" s="189">
        <f t="shared" si="1"/>
        <v>0</v>
      </c>
      <c r="G35" s="189"/>
      <c r="H35" s="176" t="s">
        <v>395</v>
      </c>
    </row>
    <row r="36" spans="1:8" ht="18.600000000000001" customHeight="1">
      <c r="A36" s="204">
        <v>28</v>
      </c>
      <c r="B36" s="156" t="s">
        <v>396</v>
      </c>
      <c r="C36" s="188">
        <v>40</v>
      </c>
      <c r="D36" s="188" t="s">
        <v>86</v>
      </c>
      <c r="E36" s="189"/>
      <c r="F36" s="189">
        <f t="shared" si="1"/>
        <v>0</v>
      </c>
      <c r="G36" s="189"/>
      <c r="H36" s="176"/>
    </row>
    <row r="37" spans="1:8" ht="18.600000000000001" customHeight="1">
      <c r="A37" s="204">
        <v>29</v>
      </c>
      <c r="B37" s="156" t="s">
        <v>397</v>
      </c>
      <c r="C37" s="188">
        <v>1</v>
      </c>
      <c r="D37" s="188" t="s">
        <v>101</v>
      </c>
      <c r="E37" s="189"/>
      <c r="F37" s="189">
        <f t="shared" si="1"/>
        <v>0</v>
      </c>
      <c r="G37" s="189"/>
      <c r="H37" s="176"/>
    </row>
    <row r="38" spans="1:8" ht="18.600000000000001" customHeight="1">
      <c r="A38" s="204">
        <v>30</v>
      </c>
      <c r="B38" s="156" t="s">
        <v>398</v>
      </c>
      <c r="C38" s="188">
        <v>20</v>
      </c>
      <c r="D38" s="188" t="s">
        <v>86</v>
      </c>
      <c r="E38" s="189"/>
      <c r="F38" s="189">
        <f t="shared" si="1"/>
        <v>0</v>
      </c>
      <c r="G38" s="189"/>
      <c r="H38" s="176"/>
    </row>
    <row r="39" spans="1:8" ht="18.600000000000001" customHeight="1">
      <c r="A39" s="204">
        <v>31</v>
      </c>
      <c r="B39" s="156" t="s">
        <v>399</v>
      </c>
      <c r="C39" s="188">
        <v>15</v>
      </c>
      <c r="D39" s="188" t="s">
        <v>86</v>
      </c>
      <c r="E39" s="189"/>
      <c r="F39" s="189">
        <f t="shared" si="1"/>
        <v>0</v>
      </c>
      <c r="G39" s="189"/>
      <c r="H39" s="176"/>
    </row>
    <row r="40" spans="1:8" ht="18.600000000000001" customHeight="1">
      <c r="A40" s="204">
        <v>32</v>
      </c>
      <c r="B40" s="156" t="s">
        <v>449</v>
      </c>
      <c r="C40" s="188">
        <v>35</v>
      </c>
      <c r="D40" s="188" t="s">
        <v>86</v>
      </c>
      <c r="E40" s="189"/>
      <c r="F40" s="189">
        <f t="shared" si="1"/>
        <v>0</v>
      </c>
      <c r="G40" s="189"/>
      <c r="H40" s="176"/>
    </row>
    <row r="41" spans="1:8" ht="18.600000000000001" customHeight="1">
      <c r="A41" s="204">
        <v>33</v>
      </c>
      <c r="B41" s="156" t="s">
        <v>400</v>
      </c>
      <c r="C41" s="188">
        <v>45</v>
      </c>
      <c r="D41" s="188" t="s">
        <v>86</v>
      </c>
      <c r="E41" s="189"/>
      <c r="F41" s="189">
        <f t="shared" si="1"/>
        <v>0</v>
      </c>
      <c r="G41" s="189"/>
      <c r="H41" s="176"/>
    </row>
    <row r="42" spans="1:8" ht="18.600000000000001" customHeight="1">
      <c r="A42" s="204">
        <v>34</v>
      </c>
      <c r="B42" s="156" t="s">
        <v>401</v>
      </c>
      <c r="C42" s="188">
        <v>40</v>
      </c>
      <c r="D42" s="188" t="s">
        <v>86</v>
      </c>
      <c r="E42" s="189"/>
      <c r="F42" s="189">
        <f t="shared" si="1"/>
        <v>0</v>
      </c>
      <c r="G42" s="189"/>
      <c r="H42" s="176"/>
    </row>
    <row r="43" spans="1:8" ht="18.75" customHeight="1">
      <c r="A43" s="204">
        <v>35</v>
      </c>
      <c r="B43" s="156" t="s">
        <v>402</v>
      </c>
      <c r="C43" s="188">
        <v>15</v>
      </c>
      <c r="D43" s="188" t="s">
        <v>86</v>
      </c>
      <c r="E43" s="189"/>
      <c r="F43" s="189">
        <f t="shared" si="1"/>
        <v>0</v>
      </c>
      <c r="G43" s="189"/>
      <c r="H43" s="176"/>
    </row>
    <row r="44" spans="1:8" ht="18.75" customHeight="1">
      <c r="A44" s="337"/>
      <c r="B44" s="338" t="s">
        <v>205</v>
      </c>
      <c r="C44" s="339"/>
      <c r="D44" s="340"/>
      <c r="E44" s="341"/>
      <c r="F44" s="341"/>
      <c r="G44" s="342"/>
      <c r="H44" s="192"/>
    </row>
    <row r="45" spans="1:8" ht="18.600000000000001" customHeight="1">
      <c r="A45" s="343"/>
      <c r="B45" s="344"/>
      <c r="C45" s="344"/>
      <c r="D45" s="344"/>
      <c r="E45" s="344"/>
      <c r="F45" s="344"/>
      <c r="G45" s="344"/>
      <c r="H45" s="344"/>
    </row>
  </sheetData>
  <pageMargins left="0.39370078740157483" right="0.19685039370078741" top="0.39370078740157483" bottom="0.78740157480314965" header="0.51181102362204722" footer="0.51181102362204722"/>
  <pageSetup paperSize="9" scale="62" fitToHeight="0" orientation="landscape" r:id="rId1"/>
  <headerFooter alignWithMargins="0">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6"/>
  <sheetViews>
    <sheetView zoomScale="70" zoomScaleNormal="70" workbookViewId="0">
      <selection activeCell="E41" sqref="E41"/>
    </sheetView>
  </sheetViews>
  <sheetFormatPr defaultColWidth="8.85546875" defaultRowHeight="15.75"/>
  <cols>
    <col min="1" max="1" width="8.5703125" style="178" customWidth="1"/>
    <col min="2" max="2" width="60.42578125" style="178" customWidth="1"/>
    <col min="3" max="4" width="10.42578125" style="178" customWidth="1"/>
    <col min="5" max="5" width="12.42578125" style="194" customWidth="1"/>
    <col min="6" max="6" width="14.5703125" style="194" customWidth="1"/>
    <col min="7" max="7" width="89.42578125" style="178" customWidth="1"/>
    <col min="8" max="256" width="8.85546875" style="161"/>
    <col min="257" max="257" width="8.5703125" style="161" customWidth="1"/>
    <col min="258" max="258" width="60.42578125" style="161" customWidth="1"/>
    <col min="259" max="260" width="10.42578125" style="161" customWidth="1"/>
    <col min="261" max="261" width="12.42578125" style="161" customWidth="1"/>
    <col min="262" max="262" width="14.5703125" style="161" customWidth="1"/>
    <col min="263" max="263" width="89.42578125" style="161" customWidth="1"/>
    <col min="264" max="512" width="8.85546875" style="161"/>
    <col min="513" max="513" width="8.5703125" style="161" customWidth="1"/>
    <col min="514" max="514" width="60.42578125" style="161" customWidth="1"/>
    <col min="515" max="516" width="10.42578125" style="161" customWidth="1"/>
    <col min="517" max="517" width="12.42578125" style="161" customWidth="1"/>
    <col min="518" max="518" width="14.5703125" style="161" customWidth="1"/>
    <col min="519" max="519" width="89.42578125" style="161" customWidth="1"/>
    <col min="520" max="768" width="8.85546875" style="161"/>
    <col min="769" max="769" width="8.5703125" style="161" customWidth="1"/>
    <col min="770" max="770" width="60.42578125" style="161" customWidth="1"/>
    <col min="771" max="772" width="10.42578125" style="161" customWidth="1"/>
    <col min="773" max="773" width="12.42578125" style="161" customWidth="1"/>
    <col min="774" max="774" width="14.5703125" style="161" customWidth="1"/>
    <col min="775" max="775" width="89.42578125" style="161" customWidth="1"/>
    <col min="776" max="1024" width="8.85546875" style="161"/>
    <col min="1025" max="1025" width="8.5703125" style="161" customWidth="1"/>
    <col min="1026" max="1026" width="60.42578125" style="161" customWidth="1"/>
    <col min="1027" max="1028" width="10.42578125" style="161" customWidth="1"/>
    <col min="1029" max="1029" width="12.42578125" style="161" customWidth="1"/>
    <col min="1030" max="1030" width="14.5703125" style="161" customWidth="1"/>
    <col min="1031" max="1031" width="89.42578125" style="161" customWidth="1"/>
    <col min="1032" max="1280" width="8.85546875" style="161"/>
    <col min="1281" max="1281" width="8.5703125" style="161" customWidth="1"/>
    <col min="1282" max="1282" width="60.42578125" style="161" customWidth="1"/>
    <col min="1283" max="1284" width="10.42578125" style="161" customWidth="1"/>
    <col min="1285" max="1285" width="12.42578125" style="161" customWidth="1"/>
    <col min="1286" max="1286" width="14.5703125" style="161" customWidth="1"/>
    <col min="1287" max="1287" width="89.42578125" style="161" customWidth="1"/>
    <col min="1288" max="1536" width="8.85546875" style="161"/>
    <col min="1537" max="1537" width="8.5703125" style="161" customWidth="1"/>
    <col min="1538" max="1538" width="60.42578125" style="161" customWidth="1"/>
    <col min="1539" max="1540" width="10.42578125" style="161" customWidth="1"/>
    <col min="1541" max="1541" width="12.42578125" style="161" customWidth="1"/>
    <col min="1542" max="1542" width="14.5703125" style="161" customWidth="1"/>
    <col min="1543" max="1543" width="89.42578125" style="161" customWidth="1"/>
    <col min="1544" max="1792" width="8.85546875" style="161"/>
    <col min="1793" max="1793" width="8.5703125" style="161" customWidth="1"/>
    <col min="1794" max="1794" width="60.42578125" style="161" customWidth="1"/>
    <col min="1795" max="1796" width="10.42578125" style="161" customWidth="1"/>
    <col min="1797" max="1797" width="12.42578125" style="161" customWidth="1"/>
    <col min="1798" max="1798" width="14.5703125" style="161" customWidth="1"/>
    <col min="1799" max="1799" width="89.42578125" style="161" customWidth="1"/>
    <col min="1800" max="2048" width="8.85546875" style="161"/>
    <col min="2049" max="2049" width="8.5703125" style="161" customWidth="1"/>
    <col min="2050" max="2050" width="60.42578125" style="161" customWidth="1"/>
    <col min="2051" max="2052" width="10.42578125" style="161" customWidth="1"/>
    <col min="2053" max="2053" width="12.42578125" style="161" customWidth="1"/>
    <col min="2054" max="2054" width="14.5703125" style="161" customWidth="1"/>
    <col min="2055" max="2055" width="89.42578125" style="161" customWidth="1"/>
    <col min="2056" max="2304" width="8.85546875" style="161"/>
    <col min="2305" max="2305" width="8.5703125" style="161" customWidth="1"/>
    <col min="2306" max="2306" width="60.42578125" style="161" customWidth="1"/>
    <col min="2307" max="2308" width="10.42578125" style="161" customWidth="1"/>
    <col min="2309" max="2309" width="12.42578125" style="161" customWidth="1"/>
    <col min="2310" max="2310" width="14.5703125" style="161" customWidth="1"/>
    <col min="2311" max="2311" width="89.42578125" style="161" customWidth="1"/>
    <col min="2312" max="2560" width="8.85546875" style="161"/>
    <col min="2561" max="2561" width="8.5703125" style="161" customWidth="1"/>
    <col min="2562" max="2562" width="60.42578125" style="161" customWidth="1"/>
    <col min="2563" max="2564" width="10.42578125" style="161" customWidth="1"/>
    <col min="2565" max="2565" width="12.42578125" style="161" customWidth="1"/>
    <col min="2566" max="2566" width="14.5703125" style="161" customWidth="1"/>
    <col min="2567" max="2567" width="89.42578125" style="161" customWidth="1"/>
    <col min="2568" max="2816" width="8.85546875" style="161"/>
    <col min="2817" max="2817" width="8.5703125" style="161" customWidth="1"/>
    <col min="2818" max="2818" width="60.42578125" style="161" customWidth="1"/>
    <col min="2819" max="2820" width="10.42578125" style="161" customWidth="1"/>
    <col min="2821" max="2821" width="12.42578125" style="161" customWidth="1"/>
    <col min="2822" max="2822" width="14.5703125" style="161" customWidth="1"/>
    <col min="2823" max="2823" width="89.42578125" style="161" customWidth="1"/>
    <col min="2824" max="3072" width="8.85546875" style="161"/>
    <col min="3073" max="3073" width="8.5703125" style="161" customWidth="1"/>
    <col min="3074" max="3074" width="60.42578125" style="161" customWidth="1"/>
    <col min="3075" max="3076" width="10.42578125" style="161" customWidth="1"/>
    <col min="3077" max="3077" width="12.42578125" style="161" customWidth="1"/>
    <col min="3078" max="3078" width="14.5703125" style="161" customWidth="1"/>
    <col min="3079" max="3079" width="89.42578125" style="161" customWidth="1"/>
    <col min="3080" max="3328" width="8.85546875" style="161"/>
    <col min="3329" max="3329" width="8.5703125" style="161" customWidth="1"/>
    <col min="3330" max="3330" width="60.42578125" style="161" customWidth="1"/>
    <col min="3331" max="3332" width="10.42578125" style="161" customWidth="1"/>
    <col min="3333" max="3333" width="12.42578125" style="161" customWidth="1"/>
    <col min="3334" max="3334" width="14.5703125" style="161" customWidth="1"/>
    <col min="3335" max="3335" width="89.42578125" style="161" customWidth="1"/>
    <col min="3336" max="3584" width="8.85546875" style="161"/>
    <col min="3585" max="3585" width="8.5703125" style="161" customWidth="1"/>
    <col min="3586" max="3586" width="60.42578125" style="161" customWidth="1"/>
    <col min="3587" max="3588" width="10.42578125" style="161" customWidth="1"/>
    <col min="3589" max="3589" width="12.42578125" style="161" customWidth="1"/>
    <col min="3590" max="3590" width="14.5703125" style="161" customWidth="1"/>
    <col min="3591" max="3591" width="89.42578125" style="161" customWidth="1"/>
    <col min="3592" max="3840" width="8.85546875" style="161"/>
    <col min="3841" max="3841" width="8.5703125" style="161" customWidth="1"/>
    <col min="3842" max="3842" width="60.42578125" style="161" customWidth="1"/>
    <col min="3843" max="3844" width="10.42578125" style="161" customWidth="1"/>
    <col min="3845" max="3845" width="12.42578125" style="161" customWidth="1"/>
    <col min="3846" max="3846" width="14.5703125" style="161" customWidth="1"/>
    <col min="3847" max="3847" width="89.42578125" style="161" customWidth="1"/>
    <col min="3848" max="4096" width="8.85546875" style="161"/>
    <col min="4097" max="4097" width="8.5703125" style="161" customWidth="1"/>
    <col min="4098" max="4098" width="60.42578125" style="161" customWidth="1"/>
    <col min="4099" max="4100" width="10.42578125" style="161" customWidth="1"/>
    <col min="4101" max="4101" width="12.42578125" style="161" customWidth="1"/>
    <col min="4102" max="4102" width="14.5703125" style="161" customWidth="1"/>
    <col min="4103" max="4103" width="89.42578125" style="161" customWidth="1"/>
    <col min="4104" max="4352" width="8.85546875" style="161"/>
    <col min="4353" max="4353" width="8.5703125" style="161" customWidth="1"/>
    <col min="4354" max="4354" width="60.42578125" style="161" customWidth="1"/>
    <col min="4355" max="4356" width="10.42578125" style="161" customWidth="1"/>
    <col min="4357" max="4357" width="12.42578125" style="161" customWidth="1"/>
    <col min="4358" max="4358" width="14.5703125" style="161" customWidth="1"/>
    <col min="4359" max="4359" width="89.42578125" style="161" customWidth="1"/>
    <col min="4360" max="4608" width="8.85546875" style="161"/>
    <col min="4609" max="4609" width="8.5703125" style="161" customWidth="1"/>
    <col min="4610" max="4610" width="60.42578125" style="161" customWidth="1"/>
    <col min="4611" max="4612" width="10.42578125" style="161" customWidth="1"/>
    <col min="4613" max="4613" width="12.42578125" style="161" customWidth="1"/>
    <col min="4614" max="4614" width="14.5703125" style="161" customWidth="1"/>
    <col min="4615" max="4615" width="89.42578125" style="161" customWidth="1"/>
    <col min="4616" max="4864" width="8.85546875" style="161"/>
    <col min="4865" max="4865" width="8.5703125" style="161" customWidth="1"/>
    <col min="4866" max="4866" width="60.42578125" style="161" customWidth="1"/>
    <col min="4867" max="4868" width="10.42578125" style="161" customWidth="1"/>
    <col min="4869" max="4869" width="12.42578125" style="161" customWidth="1"/>
    <col min="4870" max="4870" width="14.5703125" style="161" customWidth="1"/>
    <col min="4871" max="4871" width="89.42578125" style="161" customWidth="1"/>
    <col min="4872" max="5120" width="8.85546875" style="161"/>
    <col min="5121" max="5121" width="8.5703125" style="161" customWidth="1"/>
    <col min="5122" max="5122" width="60.42578125" style="161" customWidth="1"/>
    <col min="5123" max="5124" width="10.42578125" style="161" customWidth="1"/>
    <col min="5125" max="5125" width="12.42578125" style="161" customWidth="1"/>
    <col min="5126" max="5126" width="14.5703125" style="161" customWidth="1"/>
    <col min="5127" max="5127" width="89.42578125" style="161" customWidth="1"/>
    <col min="5128" max="5376" width="8.85546875" style="161"/>
    <col min="5377" max="5377" width="8.5703125" style="161" customWidth="1"/>
    <col min="5378" max="5378" width="60.42578125" style="161" customWidth="1"/>
    <col min="5379" max="5380" width="10.42578125" style="161" customWidth="1"/>
    <col min="5381" max="5381" width="12.42578125" style="161" customWidth="1"/>
    <col min="5382" max="5382" width="14.5703125" style="161" customWidth="1"/>
    <col min="5383" max="5383" width="89.42578125" style="161" customWidth="1"/>
    <col min="5384" max="5632" width="8.85546875" style="161"/>
    <col min="5633" max="5633" width="8.5703125" style="161" customWidth="1"/>
    <col min="5634" max="5634" width="60.42578125" style="161" customWidth="1"/>
    <col min="5635" max="5636" width="10.42578125" style="161" customWidth="1"/>
    <col min="5637" max="5637" width="12.42578125" style="161" customWidth="1"/>
    <col min="5638" max="5638" width="14.5703125" style="161" customWidth="1"/>
    <col min="5639" max="5639" width="89.42578125" style="161" customWidth="1"/>
    <col min="5640" max="5888" width="8.85546875" style="161"/>
    <col min="5889" max="5889" width="8.5703125" style="161" customWidth="1"/>
    <col min="5890" max="5890" width="60.42578125" style="161" customWidth="1"/>
    <col min="5891" max="5892" width="10.42578125" style="161" customWidth="1"/>
    <col min="5893" max="5893" width="12.42578125" style="161" customWidth="1"/>
    <col min="5894" max="5894" width="14.5703125" style="161" customWidth="1"/>
    <col min="5895" max="5895" width="89.42578125" style="161" customWidth="1"/>
    <col min="5896" max="6144" width="8.85546875" style="161"/>
    <col min="6145" max="6145" width="8.5703125" style="161" customWidth="1"/>
    <col min="6146" max="6146" width="60.42578125" style="161" customWidth="1"/>
    <col min="6147" max="6148" width="10.42578125" style="161" customWidth="1"/>
    <col min="6149" max="6149" width="12.42578125" style="161" customWidth="1"/>
    <col min="6150" max="6150" width="14.5703125" style="161" customWidth="1"/>
    <col min="6151" max="6151" width="89.42578125" style="161" customWidth="1"/>
    <col min="6152" max="6400" width="8.85546875" style="161"/>
    <col min="6401" max="6401" width="8.5703125" style="161" customWidth="1"/>
    <col min="6402" max="6402" width="60.42578125" style="161" customWidth="1"/>
    <col min="6403" max="6404" width="10.42578125" style="161" customWidth="1"/>
    <col min="6405" max="6405" width="12.42578125" style="161" customWidth="1"/>
    <col min="6406" max="6406" width="14.5703125" style="161" customWidth="1"/>
    <col min="6407" max="6407" width="89.42578125" style="161" customWidth="1"/>
    <col min="6408" max="6656" width="8.85546875" style="161"/>
    <col min="6657" max="6657" width="8.5703125" style="161" customWidth="1"/>
    <col min="6658" max="6658" width="60.42578125" style="161" customWidth="1"/>
    <col min="6659" max="6660" width="10.42578125" style="161" customWidth="1"/>
    <col min="6661" max="6661" width="12.42578125" style="161" customWidth="1"/>
    <col min="6662" max="6662" width="14.5703125" style="161" customWidth="1"/>
    <col min="6663" max="6663" width="89.42578125" style="161" customWidth="1"/>
    <col min="6664" max="6912" width="8.85546875" style="161"/>
    <col min="6913" max="6913" width="8.5703125" style="161" customWidth="1"/>
    <col min="6914" max="6914" width="60.42578125" style="161" customWidth="1"/>
    <col min="6915" max="6916" width="10.42578125" style="161" customWidth="1"/>
    <col min="6917" max="6917" width="12.42578125" style="161" customWidth="1"/>
    <col min="6918" max="6918" width="14.5703125" style="161" customWidth="1"/>
    <col min="6919" max="6919" width="89.42578125" style="161" customWidth="1"/>
    <col min="6920" max="7168" width="8.85546875" style="161"/>
    <col min="7169" max="7169" width="8.5703125" style="161" customWidth="1"/>
    <col min="7170" max="7170" width="60.42578125" style="161" customWidth="1"/>
    <col min="7171" max="7172" width="10.42578125" style="161" customWidth="1"/>
    <col min="7173" max="7173" width="12.42578125" style="161" customWidth="1"/>
    <col min="7174" max="7174" width="14.5703125" style="161" customWidth="1"/>
    <col min="7175" max="7175" width="89.42578125" style="161" customWidth="1"/>
    <col min="7176" max="7424" width="8.85546875" style="161"/>
    <col min="7425" max="7425" width="8.5703125" style="161" customWidth="1"/>
    <col min="7426" max="7426" width="60.42578125" style="161" customWidth="1"/>
    <col min="7427" max="7428" width="10.42578125" style="161" customWidth="1"/>
    <col min="7429" max="7429" width="12.42578125" style="161" customWidth="1"/>
    <col min="7430" max="7430" width="14.5703125" style="161" customWidth="1"/>
    <col min="7431" max="7431" width="89.42578125" style="161" customWidth="1"/>
    <col min="7432" max="7680" width="8.85546875" style="161"/>
    <col min="7681" max="7681" width="8.5703125" style="161" customWidth="1"/>
    <col min="7682" max="7682" width="60.42578125" style="161" customWidth="1"/>
    <col min="7683" max="7684" width="10.42578125" style="161" customWidth="1"/>
    <col min="7685" max="7685" width="12.42578125" style="161" customWidth="1"/>
    <col min="7686" max="7686" width="14.5703125" style="161" customWidth="1"/>
    <col min="7687" max="7687" width="89.42578125" style="161" customWidth="1"/>
    <col min="7688" max="7936" width="8.85546875" style="161"/>
    <col min="7937" max="7937" width="8.5703125" style="161" customWidth="1"/>
    <col min="7938" max="7938" width="60.42578125" style="161" customWidth="1"/>
    <col min="7939" max="7940" width="10.42578125" style="161" customWidth="1"/>
    <col min="7941" max="7941" width="12.42578125" style="161" customWidth="1"/>
    <col min="7942" max="7942" width="14.5703125" style="161" customWidth="1"/>
    <col min="7943" max="7943" width="89.42578125" style="161" customWidth="1"/>
    <col min="7944" max="8192" width="8.85546875" style="161"/>
    <col min="8193" max="8193" width="8.5703125" style="161" customWidth="1"/>
    <col min="8194" max="8194" width="60.42578125" style="161" customWidth="1"/>
    <col min="8195" max="8196" width="10.42578125" style="161" customWidth="1"/>
    <col min="8197" max="8197" width="12.42578125" style="161" customWidth="1"/>
    <col min="8198" max="8198" width="14.5703125" style="161" customWidth="1"/>
    <col min="8199" max="8199" width="89.42578125" style="161" customWidth="1"/>
    <col min="8200" max="8448" width="8.85546875" style="161"/>
    <col min="8449" max="8449" width="8.5703125" style="161" customWidth="1"/>
    <col min="8450" max="8450" width="60.42578125" style="161" customWidth="1"/>
    <col min="8451" max="8452" width="10.42578125" style="161" customWidth="1"/>
    <col min="8453" max="8453" width="12.42578125" style="161" customWidth="1"/>
    <col min="8454" max="8454" width="14.5703125" style="161" customWidth="1"/>
    <col min="8455" max="8455" width="89.42578125" style="161" customWidth="1"/>
    <col min="8456" max="8704" width="8.85546875" style="161"/>
    <col min="8705" max="8705" width="8.5703125" style="161" customWidth="1"/>
    <col min="8706" max="8706" width="60.42578125" style="161" customWidth="1"/>
    <col min="8707" max="8708" width="10.42578125" style="161" customWidth="1"/>
    <col min="8709" max="8709" width="12.42578125" style="161" customWidth="1"/>
    <col min="8710" max="8710" width="14.5703125" style="161" customWidth="1"/>
    <col min="8711" max="8711" width="89.42578125" style="161" customWidth="1"/>
    <col min="8712" max="8960" width="8.85546875" style="161"/>
    <col min="8961" max="8961" width="8.5703125" style="161" customWidth="1"/>
    <col min="8962" max="8962" width="60.42578125" style="161" customWidth="1"/>
    <col min="8963" max="8964" width="10.42578125" style="161" customWidth="1"/>
    <col min="8965" max="8965" width="12.42578125" style="161" customWidth="1"/>
    <col min="8966" max="8966" width="14.5703125" style="161" customWidth="1"/>
    <col min="8967" max="8967" width="89.42578125" style="161" customWidth="1"/>
    <col min="8968" max="9216" width="8.85546875" style="161"/>
    <col min="9217" max="9217" width="8.5703125" style="161" customWidth="1"/>
    <col min="9218" max="9218" width="60.42578125" style="161" customWidth="1"/>
    <col min="9219" max="9220" width="10.42578125" style="161" customWidth="1"/>
    <col min="9221" max="9221" width="12.42578125" style="161" customWidth="1"/>
    <col min="9222" max="9222" width="14.5703125" style="161" customWidth="1"/>
    <col min="9223" max="9223" width="89.42578125" style="161" customWidth="1"/>
    <col min="9224" max="9472" width="8.85546875" style="161"/>
    <col min="9473" max="9473" width="8.5703125" style="161" customWidth="1"/>
    <col min="9474" max="9474" width="60.42578125" style="161" customWidth="1"/>
    <col min="9475" max="9476" width="10.42578125" style="161" customWidth="1"/>
    <col min="9477" max="9477" width="12.42578125" style="161" customWidth="1"/>
    <col min="9478" max="9478" width="14.5703125" style="161" customWidth="1"/>
    <col min="9479" max="9479" width="89.42578125" style="161" customWidth="1"/>
    <col min="9480" max="9728" width="8.85546875" style="161"/>
    <col min="9729" max="9729" width="8.5703125" style="161" customWidth="1"/>
    <col min="9730" max="9730" width="60.42578125" style="161" customWidth="1"/>
    <col min="9731" max="9732" width="10.42578125" style="161" customWidth="1"/>
    <col min="9733" max="9733" width="12.42578125" style="161" customWidth="1"/>
    <col min="9734" max="9734" width="14.5703125" style="161" customWidth="1"/>
    <col min="9735" max="9735" width="89.42578125" style="161" customWidth="1"/>
    <col min="9736" max="9984" width="8.85546875" style="161"/>
    <col min="9985" max="9985" width="8.5703125" style="161" customWidth="1"/>
    <col min="9986" max="9986" width="60.42578125" style="161" customWidth="1"/>
    <col min="9987" max="9988" width="10.42578125" style="161" customWidth="1"/>
    <col min="9989" max="9989" width="12.42578125" style="161" customWidth="1"/>
    <col min="9990" max="9990" width="14.5703125" style="161" customWidth="1"/>
    <col min="9991" max="9991" width="89.42578125" style="161" customWidth="1"/>
    <col min="9992" max="10240" width="8.85546875" style="161"/>
    <col min="10241" max="10241" width="8.5703125" style="161" customWidth="1"/>
    <col min="10242" max="10242" width="60.42578125" style="161" customWidth="1"/>
    <col min="10243" max="10244" width="10.42578125" style="161" customWidth="1"/>
    <col min="10245" max="10245" width="12.42578125" style="161" customWidth="1"/>
    <col min="10246" max="10246" width="14.5703125" style="161" customWidth="1"/>
    <col min="10247" max="10247" width="89.42578125" style="161" customWidth="1"/>
    <col min="10248" max="10496" width="8.85546875" style="161"/>
    <col min="10497" max="10497" width="8.5703125" style="161" customWidth="1"/>
    <col min="10498" max="10498" width="60.42578125" style="161" customWidth="1"/>
    <col min="10499" max="10500" width="10.42578125" style="161" customWidth="1"/>
    <col min="10501" max="10501" width="12.42578125" style="161" customWidth="1"/>
    <col min="10502" max="10502" width="14.5703125" style="161" customWidth="1"/>
    <col min="10503" max="10503" width="89.42578125" style="161" customWidth="1"/>
    <col min="10504" max="10752" width="8.85546875" style="161"/>
    <col min="10753" max="10753" width="8.5703125" style="161" customWidth="1"/>
    <col min="10754" max="10754" width="60.42578125" style="161" customWidth="1"/>
    <col min="10755" max="10756" width="10.42578125" style="161" customWidth="1"/>
    <col min="10757" max="10757" width="12.42578125" style="161" customWidth="1"/>
    <col min="10758" max="10758" width="14.5703125" style="161" customWidth="1"/>
    <col min="10759" max="10759" width="89.42578125" style="161" customWidth="1"/>
    <col min="10760" max="11008" width="8.85546875" style="161"/>
    <col min="11009" max="11009" width="8.5703125" style="161" customWidth="1"/>
    <col min="11010" max="11010" width="60.42578125" style="161" customWidth="1"/>
    <col min="11011" max="11012" width="10.42578125" style="161" customWidth="1"/>
    <col min="11013" max="11013" width="12.42578125" style="161" customWidth="1"/>
    <col min="11014" max="11014" width="14.5703125" style="161" customWidth="1"/>
    <col min="11015" max="11015" width="89.42578125" style="161" customWidth="1"/>
    <col min="11016" max="11264" width="8.85546875" style="161"/>
    <col min="11265" max="11265" width="8.5703125" style="161" customWidth="1"/>
    <col min="11266" max="11266" width="60.42578125" style="161" customWidth="1"/>
    <col min="11267" max="11268" width="10.42578125" style="161" customWidth="1"/>
    <col min="11269" max="11269" width="12.42578125" style="161" customWidth="1"/>
    <col min="11270" max="11270" width="14.5703125" style="161" customWidth="1"/>
    <col min="11271" max="11271" width="89.42578125" style="161" customWidth="1"/>
    <col min="11272" max="11520" width="8.85546875" style="161"/>
    <col min="11521" max="11521" width="8.5703125" style="161" customWidth="1"/>
    <col min="11522" max="11522" width="60.42578125" style="161" customWidth="1"/>
    <col min="11523" max="11524" width="10.42578125" style="161" customWidth="1"/>
    <col min="11525" max="11525" width="12.42578125" style="161" customWidth="1"/>
    <col min="11526" max="11526" width="14.5703125" style="161" customWidth="1"/>
    <col min="11527" max="11527" width="89.42578125" style="161" customWidth="1"/>
    <col min="11528" max="11776" width="8.85546875" style="161"/>
    <col min="11777" max="11777" width="8.5703125" style="161" customWidth="1"/>
    <col min="11778" max="11778" width="60.42578125" style="161" customWidth="1"/>
    <col min="11779" max="11780" width="10.42578125" style="161" customWidth="1"/>
    <col min="11781" max="11781" width="12.42578125" style="161" customWidth="1"/>
    <col min="11782" max="11782" width="14.5703125" style="161" customWidth="1"/>
    <col min="11783" max="11783" width="89.42578125" style="161" customWidth="1"/>
    <col min="11784" max="12032" width="8.85546875" style="161"/>
    <col min="12033" max="12033" width="8.5703125" style="161" customWidth="1"/>
    <col min="12034" max="12034" width="60.42578125" style="161" customWidth="1"/>
    <col min="12035" max="12036" width="10.42578125" style="161" customWidth="1"/>
    <col min="12037" max="12037" width="12.42578125" style="161" customWidth="1"/>
    <col min="12038" max="12038" width="14.5703125" style="161" customWidth="1"/>
    <col min="12039" max="12039" width="89.42578125" style="161" customWidth="1"/>
    <col min="12040" max="12288" width="8.85546875" style="161"/>
    <col min="12289" max="12289" width="8.5703125" style="161" customWidth="1"/>
    <col min="12290" max="12290" width="60.42578125" style="161" customWidth="1"/>
    <col min="12291" max="12292" width="10.42578125" style="161" customWidth="1"/>
    <col min="12293" max="12293" width="12.42578125" style="161" customWidth="1"/>
    <col min="12294" max="12294" width="14.5703125" style="161" customWidth="1"/>
    <col min="12295" max="12295" width="89.42578125" style="161" customWidth="1"/>
    <col min="12296" max="12544" width="8.85546875" style="161"/>
    <col min="12545" max="12545" width="8.5703125" style="161" customWidth="1"/>
    <col min="12546" max="12546" width="60.42578125" style="161" customWidth="1"/>
    <col min="12547" max="12548" width="10.42578125" style="161" customWidth="1"/>
    <col min="12549" max="12549" width="12.42578125" style="161" customWidth="1"/>
    <col min="12550" max="12550" width="14.5703125" style="161" customWidth="1"/>
    <col min="12551" max="12551" width="89.42578125" style="161" customWidth="1"/>
    <col min="12552" max="12800" width="8.85546875" style="161"/>
    <col min="12801" max="12801" width="8.5703125" style="161" customWidth="1"/>
    <col min="12802" max="12802" width="60.42578125" style="161" customWidth="1"/>
    <col min="12803" max="12804" width="10.42578125" style="161" customWidth="1"/>
    <col min="12805" max="12805" width="12.42578125" style="161" customWidth="1"/>
    <col min="12806" max="12806" width="14.5703125" style="161" customWidth="1"/>
    <col min="12807" max="12807" width="89.42578125" style="161" customWidth="1"/>
    <col min="12808" max="13056" width="8.85546875" style="161"/>
    <col min="13057" max="13057" width="8.5703125" style="161" customWidth="1"/>
    <col min="13058" max="13058" width="60.42578125" style="161" customWidth="1"/>
    <col min="13059" max="13060" width="10.42578125" style="161" customWidth="1"/>
    <col min="13061" max="13061" width="12.42578125" style="161" customWidth="1"/>
    <col min="13062" max="13062" width="14.5703125" style="161" customWidth="1"/>
    <col min="13063" max="13063" width="89.42578125" style="161" customWidth="1"/>
    <col min="13064" max="13312" width="8.85546875" style="161"/>
    <col min="13313" max="13313" width="8.5703125" style="161" customWidth="1"/>
    <col min="13314" max="13314" width="60.42578125" style="161" customWidth="1"/>
    <col min="13315" max="13316" width="10.42578125" style="161" customWidth="1"/>
    <col min="13317" max="13317" width="12.42578125" style="161" customWidth="1"/>
    <col min="13318" max="13318" width="14.5703125" style="161" customWidth="1"/>
    <col min="13319" max="13319" width="89.42578125" style="161" customWidth="1"/>
    <col min="13320" max="13568" width="8.85546875" style="161"/>
    <col min="13569" max="13569" width="8.5703125" style="161" customWidth="1"/>
    <col min="13570" max="13570" width="60.42578125" style="161" customWidth="1"/>
    <col min="13571" max="13572" width="10.42578125" style="161" customWidth="1"/>
    <col min="13573" max="13573" width="12.42578125" style="161" customWidth="1"/>
    <col min="13574" max="13574" width="14.5703125" style="161" customWidth="1"/>
    <col min="13575" max="13575" width="89.42578125" style="161" customWidth="1"/>
    <col min="13576" max="13824" width="8.85546875" style="161"/>
    <col min="13825" max="13825" width="8.5703125" style="161" customWidth="1"/>
    <col min="13826" max="13826" width="60.42578125" style="161" customWidth="1"/>
    <col min="13827" max="13828" width="10.42578125" style="161" customWidth="1"/>
    <col min="13829" max="13829" width="12.42578125" style="161" customWidth="1"/>
    <col min="13830" max="13830" width="14.5703125" style="161" customWidth="1"/>
    <col min="13831" max="13831" width="89.42578125" style="161" customWidth="1"/>
    <col min="13832" max="14080" width="8.85546875" style="161"/>
    <col min="14081" max="14081" width="8.5703125" style="161" customWidth="1"/>
    <col min="14082" max="14082" width="60.42578125" style="161" customWidth="1"/>
    <col min="14083" max="14084" width="10.42578125" style="161" customWidth="1"/>
    <col min="14085" max="14085" width="12.42578125" style="161" customWidth="1"/>
    <col min="14086" max="14086" width="14.5703125" style="161" customWidth="1"/>
    <col min="14087" max="14087" width="89.42578125" style="161" customWidth="1"/>
    <col min="14088" max="14336" width="8.85546875" style="161"/>
    <col min="14337" max="14337" width="8.5703125" style="161" customWidth="1"/>
    <col min="14338" max="14338" width="60.42578125" style="161" customWidth="1"/>
    <col min="14339" max="14340" width="10.42578125" style="161" customWidth="1"/>
    <col min="14341" max="14341" width="12.42578125" style="161" customWidth="1"/>
    <col min="14342" max="14342" width="14.5703125" style="161" customWidth="1"/>
    <col min="14343" max="14343" width="89.42578125" style="161" customWidth="1"/>
    <col min="14344" max="14592" width="8.85546875" style="161"/>
    <col min="14593" max="14593" width="8.5703125" style="161" customWidth="1"/>
    <col min="14594" max="14594" width="60.42578125" style="161" customWidth="1"/>
    <col min="14595" max="14596" width="10.42578125" style="161" customWidth="1"/>
    <col min="14597" max="14597" width="12.42578125" style="161" customWidth="1"/>
    <col min="14598" max="14598" width="14.5703125" style="161" customWidth="1"/>
    <col min="14599" max="14599" width="89.42578125" style="161" customWidth="1"/>
    <col min="14600" max="14848" width="8.85546875" style="161"/>
    <col min="14849" max="14849" width="8.5703125" style="161" customWidth="1"/>
    <col min="14850" max="14850" width="60.42578125" style="161" customWidth="1"/>
    <col min="14851" max="14852" width="10.42578125" style="161" customWidth="1"/>
    <col min="14853" max="14853" width="12.42578125" style="161" customWidth="1"/>
    <col min="14854" max="14854" width="14.5703125" style="161" customWidth="1"/>
    <col min="14855" max="14855" width="89.42578125" style="161" customWidth="1"/>
    <col min="14856" max="15104" width="8.85546875" style="161"/>
    <col min="15105" max="15105" width="8.5703125" style="161" customWidth="1"/>
    <col min="15106" max="15106" width="60.42578125" style="161" customWidth="1"/>
    <col min="15107" max="15108" width="10.42578125" style="161" customWidth="1"/>
    <col min="15109" max="15109" width="12.42578125" style="161" customWidth="1"/>
    <col min="15110" max="15110" width="14.5703125" style="161" customWidth="1"/>
    <col min="15111" max="15111" width="89.42578125" style="161" customWidth="1"/>
    <col min="15112" max="15360" width="8.85546875" style="161"/>
    <col min="15361" max="15361" width="8.5703125" style="161" customWidth="1"/>
    <col min="15362" max="15362" width="60.42578125" style="161" customWidth="1"/>
    <col min="15363" max="15364" width="10.42578125" style="161" customWidth="1"/>
    <col min="15365" max="15365" width="12.42578125" style="161" customWidth="1"/>
    <col min="15366" max="15366" width="14.5703125" style="161" customWidth="1"/>
    <col min="15367" max="15367" width="89.42578125" style="161" customWidth="1"/>
    <col min="15368" max="15616" width="8.85546875" style="161"/>
    <col min="15617" max="15617" width="8.5703125" style="161" customWidth="1"/>
    <col min="15618" max="15618" width="60.42578125" style="161" customWidth="1"/>
    <col min="15619" max="15620" width="10.42578125" style="161" customWidth="1"/>
    <col min="15621" max="15621" width="12.42578125" style="161" customWidth="1"/>
    <col min="15622" max="15622" width="14.5703125" style="161" customWidth="1"/>
    <col min="15623" max="15623" width="89.42578125" style="161" customWidth="1"/>
    <col min="15624" max="15872" width="8.85546875" style="161"/>
    <col min="15873" max="15873" width="8.5703125" style="161" customWidth="1"/>
    <col min="15874" max="15874" width="60.42578125" style="161" customWidth="1"/>
    <col min="15875" max="15876" width="10.42578125" style="161" customWidth="1"/>
    <col min="15877" max="15877" width="12.42578125" style="161" customWidth="1"/>
    <col min="15878" max="15878" width="14.5703125" style="161" customWidth="1"/>
    <col min="15879" max="15879" width="89.42578125" style="161" customWidth="1"/>
    <col min="15880" max="16128" width="8.85546875" style="161"/>
    <col min="16129" max="16129" width="8.5703125" style="161" customWidth="1"/>
    <col min="16130" max="16130" width="60.42578125" style="161" customWidth="1"/>
    <col min="16131" max="16132" width="10.42578125" style="161" customWidth="1"/>
    <col min="16133" max="16133" width="12.42578125" style="161" customWidth="1"/>
    <col min="16134" max="16134" width="14.5703125" style="161" customWidth="1"/>
    <col min="16135" max="16135" width="89.42578125" style="161" customWidth="1"/>
    <col min="16136" max="16384" width="8.85546875" style="161"/>
  </cols>
  <sheetData>
    <row r="1" spans="1:7" s="169" customFormat="1" ht="16.5" thickTop="1">
      <c r="A1" s="195" t="s">
        <v>195</v>
      </c>
      <c r="B1" s="170"/>
      <c r="C1" s="170"/>
      <c r="D1" s="170"/>
      <c r="E1" s="170"/>
      <c r="F1" s="170"/>
      <c r="G1" s="170"/>
    </row>
    <row r="2" spans="1:7" s="169" customFormat="1">
      <c r="A2" s="196" t="s">
        <v>309</v>
      </c>
      <c r="B2" s="171"/>
      <c r="C2" s="171"/>
      <c r="D2" s="179"/>
      <c r="E2" s="180"/>
      <c r="F2" s="181"/>
      <c r="G2" s="171"/>
    </row>
    <row r="3" spans="1:7" s="169" customFormat="1">
      <c r="A3" s="196" t="s">
        <v>206</v>
      </c>
      <c r="B3" s="172"/>
      <c r="C3" s="171"/>
      <c r="D3" s="179"/>
      <c r="E3" s="182"/>
      <c r="F3" s="181"/>
      <c r="G3" s="171"/>
    </row>
    <row r="4" spans="1:7">
      <c r="A4" s="197" t="s">
        <v>196</v>
      </c>
      <c r="B4" s="173"/>
      <c r="C4" s="173"/>
      <c r="D4" s="173"/>
      <c r="E4" s="183"/>
      <c r="F4" s="183"/>
      <c r="G4" s="173"/>
    </row>
    <row r="5" spans="1:7" ht="32.25" thickBot="1">
      <c r="A5" s="162" t="s">
        <v>180</v>
      </c>
      <c r="B5" s="163" t="s">
        <v>78</v>
      </c>
      <c r="C5" s="164" t="s">
        <v>181</v>
      </c>
      <c r="D5" s="165" t="s">
        <v>80</v>
      </c>
      <c r="E5" s="168" t="s">
        <v>182</v>
      </c>
      <c r="F5" s="166" t="s">
        <v>183</v>
      </c>
      <c r="G5" s="167" t="s">
        <v>184</v>
      </c>
    </row>
    <row r="6" spans="1:7" ht="18.600000000000001" customHeight="1" thickTop="1">
      <c r="A6" s="184"/>
      <c r="B6" s="174"/>
      <c r="C6" s="185"/>
      <c r="D6" s="185"/>
      <c r="E6" s="186"/>
      <c r="F6" s="186"/>
      <c r="G6" s="174"/>
    </row>
    <row r="7" spans="1:7">
      <c r="A7" s="187" t="s">
        <v>185</v>
      </c>
      <c r="B7" s="175" t="s">
        <v>207</v>
      </c>
      <c r="C7" s="188"/>
      <c r="D7" s="176"/>
      <c r="E7" s="176"/>
      <c r="F7" s="189"/>
      <c r="G7" s="176"/>
    </row>
    <row r="8" spans="1:7">
      <c r="A8" s="190">
        <v>1</v>
      </c>
      <c r="B8" s="205" t="s">
        <v>208</v>
      </c>
      <c r="C8" s="188">
        <v>1</v>
      </c>
      <c r="D8" s="176" t="s">
        <v>175</v>
      </c>
      <c r="E8" s="176"/>
      <c r="F8" s="189">
        <f>C8*E8</f>
        <v>0</v>
      </c>
      <c r="G8" s="176" t="s">
        <v>403</v>
      </c>
    </row>
    <row r="9" spans="1:7">
      <c r="A9" s="190">
        <v>2</v>
      </c>
      <c r="B9" s="205" t="s">
        <v>209</v>
      </c>
      <c r="C9" s="188">
        <v>12</v>
      </c>
      <c r="D9" s="176" t="s">
        <v>86</v>
      </c>
      <c r="E9" s="176"/>
      <c r="F9" s="189">
        <f>C9*E9</f>
        <v>0</v>
      </c>
      <c r="G9" s="176" t="s">
        <v>210</v>
      </c>
    </row>
    <row r="10" spans="1:7">
      <c r="A10" s="190"/>
      <c r="B10" s="200"/>
      <c r="C10" s="188"/>
      <c r="D10" s="176"/>
      <c r="E10" s="176"/>
      <c r="F10" s="189"/>
      <c r="G10" s="176"/>
    </row>
    <row r="11" spans="1:7">
      <c r="A11" s="187" t="s">
        <v>185</v>
      </c>
      <c r="B11" s="175" t="s">
        <v>106</v>
      </c>
      <c r="C11" s="188"/>
      <c r="D11" s="176"/>
      <c r="E11" s="176"/>
      <c r="F11" s="189"/>
      <c r="G11" s="176"/>
    </row>
    <row r="12" spans="1:7">
      <c r="A12" s="190">
        <v>1</v>
      </c>
      <c r="B12" s="205" t="s">
        <v>211</v>
      </c>
      <c r="C12" s="188">
        <v>55</v>
      </c>
      <c r="D12" s="176" t="s">
        <v>86</v>
      </c>
      <c r="E12" s="176"/>
      <c r="F12" s="189">
        <f t="shared" ref="F12:F19" si="0">C12*E12</f>
        <v>0</v>
      </c>
      <c r="G12" s="176" t="s">
        <v>212</v>
      </c>
    </row>
    <row r="13" spans="1:7">
      <c r="A13" s="190">
        <v>2</v>
      </c>
      <c r="B13" s="206" t="s">
        <v>213</v>
      </c>
      <c r="C13" s="188">
        <v>12</v>
      </c>
      <c r="D13" s="176" t="s">
        <v>86</v>
      </c>
      <c r="E13" s="176"/>
      <c r="F13" s="189">
        <f t="shared" si="0"/>
        <v>0</v>
      </c>
      <c r="G13" s="176" t="s">
        <v>214</v>
      </c>
    </row>
    <row r="14" spans="1:7" ht="38.25">
      <c r="A14" s="190">
        <v>3</v>
      </c>
      <c r="B14" s="205" t="s">
        <v>404</v>
      </c>
      <c r="C14" s="188">
        <v>18</v>
      </c>
      <c r="D14" s="176" t="s">
        <v>86</v>
      </c>
      <c r="E14" s="176"/>
      <c r="F14" s="189">
        <f t="shared" si="0"/>
        <v>0</v>
      </c>
      <c r="G14" s="176" t="s">
        <v>405</v>
      </c>
    </row>
    <row r="15" spans="1:7" ht="51">
      <c r="A15" s="190">
        <v>4</v>
      </c>
      <c r="B15" s="205" t="s">
        <v>406</v>
      </c>
      <c r="C15" s="188">
        <v>7</v>
      </c>
      <c r="D15" s="176" t="s">
        <v>86</v>
      </c>
      <c r="E15" s="176"/>
      <c r="F15" s="189">
        <f t="shared" si="0"/>
        <v>0</v>
      </c>
      <c r="G15" s="176" t="s">
        <v>311</v>
      </c>
    </row>
    <row r="16" spans="1:7" ht="51">
      <c r="A16" s="190">
        <v>5</v>
      </c>
      <c r="B16" s="205" t="s">
        <v>216</v>
      </c>
      <c r="C16" s="188">
        <v>9</v>
      </c>
      <c r="D16" s="176" t="s">
        <v>86</v>
      </c>
      <c r="E16" s="176"/>
      <c r="F16" s="189">
        <f t="shared" si="0"/>
        <v>0</v>
      </c>
      <c r="G16" s="176" t="s">
        <v>407</v>
      </c>
    </row>
    <row r="17" spans="1:7" ht="51">
      <c r="A17" s="190">
        <v>6</v>
      </c>
      <c r="B17" s="205" t="s">
        <v>408</v>
      </c>
      <c r="C17" s="188">
        <v>9</v>
      </c>
      <c r="D17" s="176" t="s">
        <v>86</v>
      </c>
      <c r="E17" s="176"/>
      <c r="F17" s="189">
        <f t="shared" si="0"/>
        <v>0</v>
      </c>
      <c r="G17" s="176" t="s">
        <v>409</v>
      </c>
    </row>
    <row r="18" spans="1:7" ht="25.5">
      <c r="A18" s="190">
        <v>7</v>
      </c>
      <c r="B18" s="205" t="s">
        <v>217</v>
      </c>
      <c r="C18" s="188">
        <v>1</v>
      </c>
      <c r="D18" s="176" t="s">
        <v>175</v>
      </c>
      <c r="E18" s="176"/>
      <c r="F18" s="189">
        <f t="shared" si="0"/>
        <v>0</v>
      </c>
      <c r="G18" s="176" t="s">
        <v>218</v>
      </c>
    </row>
    <row r="19" spans="1:7" ht="31.5">
      <c r="A19" s="190">
        <v>8</v>
      </c>
      <c r="B19" s="205" t="s">
        <v>219</v>
      </c>
      <c r="C19" s="188">
        <v>1</v>
      </c>
      <c r="D19" s="176" t="s">
        <v>175</v>
      </c>
      <c r="E19" s="176"/>
      <c r="F19" s="189">
        <f t="shared" si="0"/>
        <v>0</v>
      </c>
      <c r="G19" s="176" t="s">
        <v>220</v>
      </c>
    </row>
    <row r="20" spans="1:7">
      <c r="A20" s="190"/>
      <c r="B20" s="200"/>
      <c r="C20" s="188"/>
      <c r="D20" s="176"/>
      <c r="E20" s="176"/>
      <c r="F20" s="189"/>
      <c r="G20" s="176"/>
    </row>
    <row r="21" spans="1:7">
      <c r="A21" s="187" t="s">
        <v>185</v>
      </c>
      <c r="B21" s="175" t="s">
        <v>221</v>
      </c>
      <c r="C21" s="188"/>
      <c r="D21" s="176"/>
      <c r="E21" s="176"/>
      <c r="F21" s="189"/>
      <c r="G21" s="176"/>
    </row>
    <row r="22" spans="1:7" ht="47.25">
      <c r="A22" s="190">
        <v>1</v>
      </c>
      <c r="B22" s="207" t="s">
        <v>222</v>
      </c>
      <c r="C22" s="188">
        <v>48</v>
      </c>
      <c r="D22" s="176" t="s">
        <v>86</v>
      </c>
      <c r="E22" s="176"/>
      <c r="F22" s="189">
        <f>C22*E22</f>
        <v>0</v>
      </c>
      <c r="G22" s="154" t="s">
        <v>197</v>
      </c>
    </row>
    <row r="23" spans="1:7">
      <c r="A23" s="190">
        <v>2</v>
      </c>
      <c r="B23" s="207" t="s">
        <v>223</v>
      </c>
      <c r="C23" s="188">
        <v>42</v>
      </c>
      <c r="D23" s="176" t="s">
        <v>86</v>
      </c>
      <c r="E23" s="176"/>
      <c r="F23" s="189">
        <f>C23*E23</f>
        <v>0</v>
      </c>
      <c r="G23" s="176" t="s">
        <v>198</v>
      </c>
    </row>
    <row r="24" spans="1:7">
      <c r="A24" s="190">
        <v>3</v>
      </c>
      <c r="B24" s="207" t="s">
        <v>410</v>
      </c>
      <c r="C24" s="188">
        <v>2</v>
      </c>
      <c r="D24" s="176" t="s">
        <v>175</v>
      </c>
      <c r="E24" s="176"/>
      <c r="F24" s="189">
        <f>C24*E24</f>
        <v>0</v>
      </c>
      <c r="G24" s="176" t="s">
        <v>224</v>
      </c>
    </row>
    <row r="25" spans="1:7">
      <c r="A25" s="190">
        <v>4</v>
      </c>
      <c r="B25" s="207" t="s">
        <v>330</v>
      </c>
      <c r="C25" s="188">
        <v>1</v>
      </c>
      <c r="D25" s="176" t="s">
        <v>101</v>
      </c>
      <c r="E25" s="176"/>
      <c r="F25" s="189">
        <f>C25*E25</f>
        <v>0</v>
      </c>
      <c r="G25" s="176" t="s">
        <v>225</v>
      </c>
    </row>
    <row r="26" spans="1:7">
      <c r="A26" s="190"/>
      <c r="B26" s="205"/>
      <c r="C26" s="188"/>
      <c r="D26" s="176"/>
      <c r="E26" s="176"/>
      <c r="F26" s="189"/>
      <c r="G26" s="176"/>
    </row>
    <row r="27" spans="1:7">
      <c r="A27" s="187" t="s">
        <v>185</v>
      </c>
      <c r="B27" s="175" t="s">
        <v>226</v>
      </c>
      <c r="C27" s="188"/>
      <c r="D27" s="176"/>
      <c r="E27" s="176"/>
      <c r="F27" s="189"/>
      <c r="G27" s="176"/>
    </row>
    <row r="28" spans="1:7">
      <c r="A28" s="190">
        <v>1</v>
      </c>
      <c r="B28" s="205" t="s">
        <v>227</v>
      </c>
      <c r="C28" s="188">
        <v>27</v>
      </c>
      <c r="D28" s="176" t="s">
        <v>86</v>
      </c>
      <c r="E28" s="176"/>
      <c r="F28" s="189">
        <f>C28*E28</f>
        <v>0</v>
      </c>
      <c r="G28" s="176" t="s">
        <v>411</v>
      </c>
    </row>
    <row r="29" spans="1:7">
      <c r="A29" s="190"/>
      <c r="B29" s="200"/>
      <c r="C29" s="188"/>
      <c r="D29" s="176"/>
      <c r="E29" s="176"/>
      <c r="F29" s="189"/>
      <c r="G29" s="176"/>
    </row>
    <row r="30" spans="1:7">
      <c r="A30" s="190" t="s">
        <v>185</v>
      </c>
      <c r="B30" s="175" t="s">
        <v>228</v>
      </c>
      <c r="C30" s="188"/>
      <c r="D30" s="176"/>
      <c r="E30" s="176"/>
      <c r="F30" s="189"/>
      <c r="G30" s="176"/>
    </row>
    <row r="31" spans="1:7" ht="38.25">
      <c r="A31" s="190">
        <v>1</v>
      </c>
      <c r="B31" s="205" t="s">
        <v>229</v>
      </c>
      <c r="C31" s="188">
        <v>1</v>
      </c>
      <c r="D31" s="176" t="s">
        <v>175</v>
      </c>
      <c r="E31" s="176"/>
      <c r="F31" s="189">
        <f>C31*E31</f>
        <v>0</v>
      </c>
      <c r="G31" s="176" t="s">
        <v>230</v>
      </c>
    </row>
    <row r="32" spans="1:7">
      <c r="A32" s="190">
        <v>2</v>
      </c>
      <c r="B32" s="205" t="s">
        <v>231</v>
      </c>
      <c r="C32" s="188">
        <v>1</v>
      </c>
      <c r="D32" s="176" t="s">
        <v>175</v>
      </c>
      <c r="E32" s="176"/>
      <c r="F32" s="189">
        <f>C32*E32</f>
        <v>0</v>
      </c>
      <c r="G32" s="176" t="s">
        <v>232</v>
      </c>
    </row>
    <row r="33" spans="1:7" ht="31.5">
      <c r="A33" s="190">
        <v>3</v>
      </c>
      <c r="B33" s="205" t="s">
        <v>233</v>
      </c>
      <c r="C33" s="188">
        <v>1</v>
      </c>
      <c r="D33" s="176" t="s">
        <v>175</v>
      </c>
      <c r="E33" s="176"/>
      <c r="F33" s="189">
        <f>C33*E33</f>
        <v>0</v>
      </c>
      <c r="G33" s="176" t="s">
        <v>412</v>
      </c>
    </row>
    <row r="34" spans="1:7">
      <c r="A34" s="190"/>
      <c r="B34" s="200"/>
      <c r="C34" s="188"/>
      <c r="D34" s="176"/>
      <c r="E34" s="176"/>
      <c r="F34" s="189"/>
      <c r="G34" s="191"/>
    </row>
    <row r="35" spans="1:7">
      <c r="A35" s="187" t="s">
        <v>185</v>
      </c>
      <c r="B35" s="208" t="s">
        <v>199</v>
      </c>
      <c r="C35" s="188"/>
      <c r="D35" s="176"/>
      <c r="E35" s="176"/>
      <c r="F35" s="189"/>
      <c r="G35" s="157"/>
    </row>
    <row r="36" spans="1:7" ht="30.75" customHeight="1">
      <c r="A36" s="190">
        <v>1</v>
      </c>
      <c r="B36" s="205" t="s">
        <v>234</v>
      </c>
      <c r="C36" s="188">
        <v>16</v>
      </c>
      <c r="D36" s="176" t="s">
        <v>98</v>
      </c>
      <c r="E36" s="176"/>
      <c r="F36" s="189">
        <f>C36*E36</f>
        <v>0</v>
      </c>
      <c r="G36" s="192" t="s">
        <v>413</v>
      </c>
    </row>
    <row r="37" spans="1:7">
      <c r="A37" s="198"/>
      <c r="B37" s="200"/>
      <c r="C37" s="188"/>
      <c r="D37" s="176"/>
      <c r="E37" s="176"/>
      <c r="F37" s="199"/>
      <c r="G37" s="192"/>
    </row>
    <row r="38" spans="1:7">
      <c r="A38" s="202" t="s">
        <v>185</v>
      </c>
      <c r="B38" s="175" t="s">
        <v>200</v>
      </c>
      <c r="C38" s="188"/>
      <c r="D38" s="176"/>
      <c r="E38" s="176"/>
      <c r="F38" s="199"/>
      <c r="G38" s="192"/>
    </row>
    <row r="39" spans="1:7">
      <c r="A39" s="198">
        <v>1</v>
      </c>
      <c r="B39" s="200" t="s">
        <v>201</v>
      </c>
      <c r="C39" s="188">
        <v>8</v>
      </c>
      <c r="D39" s="176" t="s">
        <v>98</v>
      </c>
      <c r="E39" s="176"/>
      <c r="F39" s="189">
        <f>C39*E39</f>
        <v>0</v>
      </c>
      <c r="G39" s="192" t="s">
        <v>235</v>
      </c>
    </row>
    <row r="40" spans="1:7">
      <c r="A40" s="198">
        <v>2</v>
      </c>
      <c r="B40" s="200" t="s">
        <v>236</v>
      </c>
      <c r="C40" s="188">
        <v>1</v>
      </c>
      <c r="D40" s="176" t="s">
        <v>175</v>
      </c>
      <c r="E40" s="176"/>
      <c r="F40" s="189">
        <f>C40*E40</f>
        <v>0</v>
      </c>
      <c r="G40" s="192" t="s">
        <v>237</v>
      </c>
    </row>
    <row r="41" spans="1:7" ht="31.5">
      <c r="A41" s="198">
        <v>4</v>
      </c>
      <c r="B41" s="200" t="s">
        <v>447</v>
      </c>
      <c r="C41" s="188">
        <v>1</v>
      </c>
      <c r="D41" s="176" t="s">
        <v>175</v>
      </c>
      <c r="E41" s="176"/>
      <c r="F41" s="189">
        <f>C41*E41</f>
        <v>0</v>
      </c>
      <c r="G41" s="192" t="s">
        <v>448</v>
      </c>
    </row>
    <row r="42" spans="1:7">
      <c r="A42" s="198"/>
      <c r="B42" s="200"/>
      <c r="C42" s="188"/>
      <c r="D42" s="176"/>
      <c r="E42" s="176"/>
      <c r="F42" s="199"/>
      <c r="G42" s="192"/>
    </row>
    <row r="43" spans="1:7" ht="18.600000000000001" customHeight="1" thickBot="1">
      <c r="A43" s="193"/>
      <c r="B43" s="201"/>
      <c r="C43" s="177"/>
      <c r="D43" s="177"/>
      <c r="E43" s="177"/>
      <c r="F43" s="177"/>
      <c r="G43" s="177"/>
    </row>
    <row r="44" spans="1:7" ht="16.5" thickTop="1">
      <c r="B44" s="158"/>
      <c r="D44" s="158"/>
      <c r="E44" s="158"/>
    </row>
    <row r="45" spans="1:7">
      <c r="B45" s="158"/>
      <c r="D45" s="158"/>
      <c r="E45" s="158"/>
    </row>
    <row r="46" spans="1:7">
      <c r="A46" s="209"/>
      <c r="B46" s="210"/>
      <c r="C46" s="209"/>
      <c r="D46" s="158"/>
      <c r="E46" s="158"/>
    </row>
    <row r="47" spans="1:7">
      <c r="A47" s="209"/>
      <c r="B47" s="211"/>
      <c r="C47" s="209"/>
      <c r="D47" s="158"/>
      <c r="E47" s="158"/>
      <c r="F47" s="194">
        <f>SUM(F8:F46)</f>
        <v>0</v>
      </c>
    </row>
    <row r="48" spans="1:7">
      <c r="A48" s="209"/>
      <c r="B48" s="211"/>
      <c r="C48" s="209"/>
    </row>
    <row r="49" spans="1:3">
      <c r="A49" s="209"/>
      <c r="B49" s="211"/>
      <c r="C49" s="209"/>
    </row>
    <row r="50" spans="1:3">
      <c r="A50" s="209"/>
      <c r="B50" s="211"/>
      <c r="C50" s="209"/>
    </row>
    <row r="51" spans="1:3">
      <c r="A51" s="209"/>
      <c r="B51" s="211"/>
      <c r="C51" s="209"/>
    </row>
    <row r="52" spans="1:3">
      <c r="A52" s="209"/>
      <c r="B52" s="211"/>
      <c r="C52" s="209"/>
    </row>
    <row r="53" spans="1:3">
      <c r="A53" s="209"/>
      <c r="B53" s="211"/>
      <c r="C53" s="209"/>
    </row>
    <row r="54" spans="1:3">
      <c r="A54" s="209"/>
      <c r="B54" s="212"/>
      <c r="C54" s="209"/>
    </row>
    <row r="55" spans="1:3">
      <c r="A55" s="209"/>
      <c r="B55" s="209"/>
      <c r="C55" s="209"/>
    </row>
    <row r="56" spans="1:3">
      <c r="A56" s="209"/>
      <c r="B56" s="209"/>
      <c r="C56" s="209"/>
    </row>
  </sheetData>
  <protectedRanges>
    <protectedRange sqref="E8" name="Oblast1_54_1"/>
    <protectedRange sqref="E22" name="Oblast1_54_1_3"/>
  </protectedRanges>
  <pageMargins left="0.78740157480314965" right="0.78740157480314965" top="0.98425196850393704" bottom="0.98425196850393704" header="0.51181102362204722" footer="0.51181102362204722"/>
  <pageSetup paperSize="9" scale="62" fitToHeight="0"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0"/>
  <sheetViews>
    <sheetView topLeftCell="A8" workbookViewId="0">
      <selection activeCell="F95" sqref="F95"/>
    </sheetView>
  </sheetViews>
  <sheetFormatPr defaultColWidth="8.85546875" defaultRowHeight="12"/>
  <cols>
    <col min="1" max="1" width="8.5703125" style="235" customWidth="1"/>
    <col min="2" max="2" width="11" style="235" customWidth="1"/>
    <col min="3" max="3" width="60.42578125" style="296" customWidth="1"/>
    <col min="4" max="4" width="10.42578125" style="218" customWidth="1"/>
    <col min="5" max="5" width="10.42578125" style="235" customWidth="1"/>
    <col min="6" max="6" width="12.42578125" style="297" customWidth="1"/>
    <col min="7" max="7" width="14.5703125" style="297" customWidth="1"/>
    <col min="8" max="8" width="89.42578125" style="235" customWidth="1"/>
    <col min="9" max="9" width="36.85546875" style="235" customWidth="1"/>
    <col min="10" max="10" width="8.85546875" style="235"/>
    <col min="11" max="11" width="9" style="235" customWidth="1"/>
    <col min="12" max="256" width="8.85546875" style="235"/>
    <col min="257" max="257" width="8.5703125" style="235" customWidth="1"/>
    <col min="258" max="258" width="11" style="235" customWidth="1"/>
    <col min="259" max="259" width="60.42578125" style="235" customWidth="1"/>
    <col min="260" max="261" width="10.42578125" style="235" customWidth="1"/>
    <col min="262" max="262" width="12.42578125" style="235" customWidth="1"/>
    <col min="263" max="263" width="14.5703125" style="235" customWidth="1"/>
    <col min="264" max="264" width="89.42578125" style="235" customWidth="1"/>
    <col min="265" max="265" width="36.85546875" style="235" customWidth="1"/>
    <col min="266" max="266" width="8.85546875" style="235"/>
    <col min="267" max="267" width="9" style="235" customWidth="1"/>
    <col min="268" max="512" width="8.85546875" style="235"/>
    <col min="513" max="513" width="8.5703125" style="235" customWidth="1"/>
    <col min="514" max="514" width="11" style="235" customWidth="1"/>
    <col min="515" max="515" width="60.42578125" style="235" customWidth="1"/>
    <col min="516" max="517" width="10.42578125" style="235" customWidth="1"/>
    <col min="518" max="518" width="12.42578125" style="235" customWidth="1"/>
    <col min="519" max="519" width="14.5703125" style="235" customWidth="1"/>
    <col min="520" max="520" width="89.42578125" style="235" customWidth="1"/>
    <col min="521" max="521" width="36.85546875" style="235" customWidth="1"/>
    <col min="522" max="522" width="8.85546875" style="235"/>
    <col min="523" max="523" width="9" style="235" customWidth="1"/>
    <col min="524" max="768" width="8.85546875" style="235"/>
    <col min="769" max="769" width="8.5703125" style="235" customWidth="1"/>
    <col min="770" max="770" width="11" style="235" customWidth="1"/>
    <col min="771" max="771" width="60.42578125" style="235" customWidth="1"/>
    <col min="772" max="773" width="10.42578125" style="235" customWidth="1"/>
    <col min="774" max="774" width="12.42578125" style="235" customWidth="1"/>
    <col min="775" max="775" width="14.5703125" style="235" customWidth="1"/>
    <col min="776" max="776" width="89.42578125" style="235" customWidth="1"/>
    <col min="777" max="777" width="36.85546875" style="235" customWidth="1"/>
    <col min="778" max="778" width="8.85546875" style="235"/>
    <col min="779" max="779" width="9" style="235" customWidth="1"/>
    <col min="780" max="1024" width="8.85546875" style="235"/>
    <col min="1025" max="1025" width="8.5703125" style="235" customWidth="1"/>
    <col min="1026" max="1026" width="11" style="235" customWidth="1"/>
    <col min="1027" max="1027" width="60.42578125" style="235" customWidth="1"/>
    <col min="1028" max="1029" width="10.42578125" style="235" customWidth="1"/>
    <col min="1030" max="1030" width="12.42578125" style="235" customWidth="1"/>
    <col min="1031" max="1031" width="14.5703125" style="235" customWidth="1"/>
    <col min="1032" max="1032" width="89.42578125" style="235" customWidth="1"/>
    <col min="1033" max="1033" width="36.85546875" style="235" customWidth="1"/>
    <col min="1034" max="1034" width="8.85546875" style="235"/>
    <col min="1035" max="1035" width="9" style="235" customWidth="1"/>
    <col min="1036" max="1280" width="8.85546875" style="235"/>
    <col min="1281" max="1281" width="8.5703125" style="235" customWidth="1"/>
    <col min="1282" max="1282" width="11" style="235" customWidth="1"/>
    <col min="1283" max="1283" width="60.42578125" style="235" customWidth="1"/>
    <col min="1284" max="1285" width="10.42578125" style="235" customWidth="1"/>
    <col min="1286" max="1286" width="12.42578125" style="235" customWidth="1"/>
    <col min="1287" max="1287" width="14.5703125" style="235" customWidth="1"/>
    <col min="1288" max="1288" width="89.42578125" style="235" customWidth="1"/>
    <col min="1289" max="1289" width="36.85546875" style="235" customWidth="1"/>
    <col min="1290" max="1290" width="8.85546875" style="235"/>
    <col min="1291" max="1291" width="9" style="235" customWidth="1"/>
    <col min="1292" max="1536" width="8.85546875" style="235"/>
    <col min="1537" max="1537" width="8.5703125" style="235" customWidth="1"/>
    <col min="1538" max="1538" width="11" style="235" customWidth="1"/>
    <col min="1539" max="1539" width="60.42578125" style="235" customWidth="1"/>
    <col min="1540" max="1541" width="10.42578125" style="235" customWidth="1"/>
    <col min="1542" max="1542" width="12.42578125" style="235" customWidth="1"/>
    <col min="1543" max="1543" width="14.5703125" style="235" customWidth="1"/>
    <col min="1544" max="1544" width="89.42578125" style="235" customWidth="1"/>
    <col min="1545" max="1545" width="36.85546875" style="235" customWidth="1"/>
    <col min="1546" max="1546" width="8.85546875" style="235"/>
    <col min="1547" max="1547" width="9" style="235" customWidth="1"/>
    <col min="1548" max="1792" width="8.85546875" style="235"/>
    <col min="1793" max="1793" width="8.5703125" style="235" customWidth="1"/>
    <col min="1794" max="1794" width="11" style="235" customWidth="1"/>
    <col min="1795" max="1795" width="60.42578125" style="235" customWidth="1"/>
    <col min="1796" max="1797" width="10.42578125" style="235" customWidth="1"/>
    <col min="1798" max="1798" width="12.42578125" style="235" customWidth="1"/>
    <col min="1799" max="1799" width="14.5703125" style="235" customWidth="1"/>
    <col min="1800" max="1800" width="89.42578125" style="235" customWidth="1"/>
    <col min="1801" max="1801" width="36.85546875" style="235" customWidth="1"/>
    <col min="1802" max="1802" width="8.85546875" style="235"/>
    <col min="1803" max="1803" width="9" style="235" customWidth="1"/>
    <col min="1804" max="2048" width="8.85546875" style="235"/>
    <col min="2049" max="2049" width="8.5703125" style="235" customWidth="1"/>
    <col min="2050" max="2050" width="11" style="235" customWidth="1"/>
    <col min="2051" max="2051" width="60.42578125" style="235" customWidth="1"/>
    <col min="2052" max="2053" width="10.42578125" style="235" customWidth="1"/>
    <col min="2054" max="2054" width="12.42578125" style="235" customWidth="1"/>
    <col min="2055" max="2055" width="14.5703125" style="235" customWidth="1"/>
    <col min="2056" max="2056" width="89.42578125" style="235" customWidth="1"/>
    <col min="2057" max="2057" width="36.85546875" style="235" customWidth="1"/>
    <col min="2058" max="2058" width="8.85546875" style="235"/>
    <col min="2059" max="2059" width="9" style="235" customWidth="1"/>
    <col min="2060" max="2304" width="8.85546875" style="235"/>
    <col min="2305" max="2305" width="8.5703125" style="235" customWidth="1"/>
    <col min="2306" max="2306" width="11" style="235" customWidth="1"/>
    <col min="2307" max="2307" width="60.42578125" style="235" customWidth="1"/>
    <col min="2308" max="2309" width="10.42578125" style="235" customWidth="1"/>
    <col min="2310" max="2310" width="12.42578125" style="235" customWidth="1"/>
    <col min="2311" max="2311" width="14.5703125" style="235" customWidth="1"/>
    <col min="2312" max="2312" width="89.42578125" style="235" customWidth="1"/>
    <col min="2313" max="2313" width="36.85546875" style="235" customWidth="1"/>
    <col min="2314" max="2314" width="8.85546875" style="235"/>
    <col min="2315" max="2315" width="9" style="235" customWidth="1"/>
    <col min="2316" max="2560" width="8.85546875" style="235"/>
    <col min="2561" max="2561" width="8.5703125" style="235" customWidth="1"/>
    <col min="2562" max="2562" width="11" style="235" customWidth="1"/>
    <col min="2563" max="2563" width="60.42578125" style="235" customWidth="1"/>
    <col min="2564" max="2565" width="10.42578125" style="235" customWidth="1"/>
    <col min="2566" max="2566" width="12.42578125" style="235" customWidth="1"/>
    <col min="2567" max="2567" width="14.5703125" style="235" customWidth="1"/>
    <col min="2568" max="2568" width="89.42578125" style="235" customWidth="1"/>
    <col min="2569" max="2569" width="36.85546875" style="235" customWidth="1"/>
    <col min="2570" max="2570" width="8.85546875" style="235"/>
    <col min="2571" max="2571" width="9" style="235" customWidth="1"/>
    <col min="2572" max="2816" width="8.85546875" style="235"/>
    <col min="2817" max="2817" width="8.5703125" style="235" customWidth="1"/>
    <col min="2818" max="2818" width="11" style="235" customWidth="1"/>
    <col min="2819" max="2819" width="60.42578125" style="235" customWidth="1"/>
    <col min="2820" max="2821" width="10.42578125" style="235" customWidth="1"/>
    <col min="2822" max="2822" width="12.42578125" style="235" customWidth="1"/>
    <col min="2823" max="2823" width="14.5703125" style="235" customWidth="1"/>
    <col min="2824" max="2824" width="89.42578125" style="235" customWidth="1"/>
    <col min="2825" max="2825" width="36.85546875" style="235" customWidth="1"/>
    <col min="2826" max="2826" width="8.85546875" style="235"/>
    <col min="2827" max="2827" width="9" style="235" customWidth="1"/>
    <col min="2828" max="3072" width="8.85546875" style="235"/>
    <col min="3073" max="3073" width="8.5703125" style="235" customWidth="1"/>
    <col min="3074" max="3074" width="11" style="235" customWidth="1"/>
    <col min="3075" max="3075" width="60.42578125" style="235" customWidth="1"/>
    <col min="3076" max="3077" width="10.42578125" style="235" customWidth="1"/>
    <col min="3078" max="3078" width="12.42578125" style="235" customWidth="1"/>
    <col min="3079" max="3079" width="14.5703125" style="235" customWidth="1"/>
    <col min="3080" max="3080" width="89.42578125" style="235" customWidth="1"/>
    <col min="3081" max="3081" width="36.85546875" style="235" customWidth="1"/>
    <col min="3082" max="3082" width="8.85546875" style="235"/>
    <col min="3083" max="3083" width="9" style="235" customWidth="1"/>
    <col min="3084" max="3328" width="8.85546875" style="235"/>
    <col min="3329" max="3329" width="8.5703125" style="235" customWidth="1"/>
    <col min="3330" max="3330" width="11" style="235" customWidth="1"/>
    <col min="3331" max="3331" width="60.42578125" style="235" customWidth="1"/>
    <col min="3332" max="3333" width="10.42578125" style="235" customWidth="1"/>
    <col min="3334" max="3334" width="12.42578125" style="235" customWidth="1"/>
    <col min="3335" max="3335" width="14.5703125" style="235" customWidth="1"/>
    <col min="3336" max="3336" width="89.42578125" style="235" customWidth="1"/>
    <col min="3337" max="3337" width="36.85546875" style="235" customWidth="1"/>
    <col min="3338" max="3338" width="8.85546875" style="235"/>
    <col min="3339" max="3339" width="9" style="235" customWidth="1"/>
    <col min="3340" max="3584" width="8.85546875" style="235"/>
    <col min="3585" max="3585" width="8.5703125" style="235" customWidth="1"/>
    <col min="3586" max="3586" width="11" style="235" customWidth="1"/>
    <col min="3587" max="3587" width="60.42578125" style="235" customWidth="1"/>
    <col min="3588" max="3589" width="10.42578125" style="235" customWidth="1"/>
    <col min="3590" max="3590" width="12.42578125" style="235" customWidth="1"/>
    <col min="3591" max="3591" width="14.5703125" style="235" customWidth="1"/>
    <col min="3592" max="3592" width="89.42578125" style="235" customWidth="1"/>
    <col min="3593" max="3593" width="36.85546875" style="235" customWidth="1"/>
    <col min="3594" max="3594" width="8.85546875" style="235"/>
    <col min="3595" max="3595" width="9" style="235" customWidth="1"/>
    <col min="3596" max="3840" width="8.85546875" style="235"/>
    <col min="3841" max="3841" width="8.5703125" style="235" customWidth="1"/>
    <col min="3842" max="3842" width="11" style="235" customWidth="1"/>
    <col min="3843" max="3843" width="60.42578125" style="235" customWidth="1"/>
    <col min="3844" max="3845" width="10.42578125" style="235" customWidth="1"/>
    <col min="3846" max="3846" width="12.42578125" style="235" customWidth="1"/>
    <col min="3847" max="3847" width="14.5703125" style="235" customWidth="1"/>
    <col min="3848" max="3848" width="89.42578125" style="235" customWidth="1"/>
    <col min="3849" max="3849" width="36.85546875" style="235" customWidth="1"/>
    <col min="3850" max="3850" width="8.85546875" style="235"/>
    <col min="3851" max="3851" width="9" style="235" customWidth="1"/>
    <col min="3852" max="4096" width="8.85546875" style="235"/>
    <col min="4097" max="4097" width="8.5703125" style="235" customWidth="1"/>
    <col min="4098" max="4098" width="11" style="235" customWidth="1"/>
    <col min="4099" max="4099" width="60.42578125" style="235" customWidth="1"/>
    <col min="4100" max="4101" width="10.42578125" style="235" customWidth="1"/>
    <col min="4102" max="4102" width="12.42578125" style="235" customWidth="1"/>
    <col min="4103" max="4103" width="14.5703125" style="235" customWidth="1"/>
    <col min="4104" max="4104" width="89.42578125" style="235" customWidth="1"/>
    <col min="4105" max="4105" width="36.85546875" style="235" customWidth="1"/>
    <col min="4106" max="4106" width="8.85546875" style="235"/>
    <col min="4107" max="4107" width="9" style="235" customWidth="1"/>
    <col min="4108" max="4352" width="8.85546875" style="235"/>
    <col min="4353" max="4353" width="8.5703125" style="235" customWidth="1"/>
    <col min="4354" max="4354" width="11" style="235" customWidth="1"/>
    <col min="4355" max="4355" width="60.42578125" style="235" customWidth="1"/>
    <col min="4356" max="4357" width="10.42578125" style="235" customWidth="1"/>
    <col min="4358" max="4358" width="12.42578125" style="235" customWidth="1"/>
    <col min="4359" max="4359" width="14.5703125" style="235" customWidth="1"/>
    <col min="4360" max="4360" width="89.42578125" style="235" customWidth="1"/>
    <col min="4361" max="4361" width="36.85546875" style="235" customWidth="1"/>
    <col min="4362" max="4362" width="8.85546875" style="235"/>
    <col min="4363" max="4363" width="9" style="235" customWidth="1"/>
    <col min="4364" max="4608" width="8.85546875" style="235"/>
    <col min="4609" max="4609" width="8.5703125" style="235" customWidth="1"/>
    <col min="4610" max="4610" width="11" style="235" customWidth="1"/>
    <col min="4611" max="4611" width="60.42578125" style="235" customWidth="1"/>
    <col min="4612" max="4613" width="10.42578125" style="235" customWidth="1"/>
    <col min="4614" max="4614" width="12.42578125" style="235" customWidth="1"/>
    <col min="4615" max="4615" width="14.5703125" style="235" customWidth="1"/>
    <col min="4616" max="4616" width="89.42578125" style="235" customWidth="1"/>
    <col min="4617" max="4617" width="36.85546875" style="235" customWidth="1"/>
    <col min="4618" max="4618" width="8.85546875" style="235"/>
    <col min="4619" max="4619" width="9" style="235" customWidth="1"/>
    <col min="4620" max="4864" width="8.85546875" style="235"/>
    <col min="4865" max="4865" width="8.5703125" style="235" customWidth="1"/>
    <col min="4866" max="4866" width="11" style="235" customWidth="1"/>
    <col min="4867" max="4867" width="60.42578125" style="235" customWidth="1"/>
    <col min="4868" max="4869" width="10.42578125" style="235" customWidth="1"/>
    <col min="4870" max="4870" width="12.42578125" style="235" customWidth="1"/>
    <col min="4871" max="4871" width="14.5703125" style="235" customWidth="1"/>
    <col min="4872" max="4872" width="89.42578125" style="235" customWidth="1"/>
    <col min="4873" max="4873" width="36.85546875" style="235" customWidth="1"/>
    <col min="4874" max="4874" width="8.85546875" style="235"/>
    <col min="4875" max="4875" width="9" style="235" customWidth="1"/>
    <col min="4876" max="5120" width="8.85546875" style="235"/>
    <col min="5121" max="5121" width="8.5703125" style="235" customWidth="1"/>
    <col min="5122" max="5122" width="11" style="235" customWidth="1"/>
    <col min="5123" max="5123" width="60.42578125" style="235" customWidth="1"/>
    <col min="5124" max="5125" width="10.42578125" style="235" customWidth="1"/>
    <col min="5126" max="5126" width="12.42578125" style="235" customWidth="1"/>
    <col min="5127" max="5127" width="14.5703125" style="235" customWidth="1"/>
    <col min="5128" max="5128" width="89.42578125" style="235" customWidth="1"/>
    <col min="5129" max="5129" width="36.85546875" style="235" customWidth="1"/>
    <col min="5130" max="5130" width="8.85546875" style="235"/>
    <col min="5131" max="5131" width="9" style="235" customWidth="1"/>
    <col min="5132" max="5376" width="8.85546875" style="235"/>
    <col min="5377" max="5377" width="8.5703125" style="235" customWidth="1"/>
    <col min="5378" max="5378" width="11" style="235" customWidth="1"/>
    <col min="5379" max="5379" width="60.42578125" style="235" customWidth="1"/>
    <col min="5380" max="5381" width="10.42578125" style="235" customWidth="1"/>
    <col min="5382" max="5382" width="12.42578125" style="235" customWidth="1"/>
    <col min="5383" max="5383" width="14.5703125" style="235" customWidth="1"/>
    <col min="5384" max="5384" width="89.42578125" style="235" customWidth="1"/>
    <col min="5385" max="5385" width="36.85546875" style="235" customWidth="1"/>
    <col min="5386" max="5386" width="8.85546875" style="235"/>
    <col min="5387" max="5387" width="9" style="235" customWidth="1"/>
    <col min="5388" max="5632" width="8.85546875" style="235"/>
    <col min="5633" max="5633" width="8.5703125" style="235" customWidth="1"/>
    <col min="5634" max="5634" width="11" style="235" customWidth="1"/>
    <col min="5635" max="5635" width="60.42578125" style="235" customWidth="1"/>
    <col min="5636" max="5637" width="10.42578125" style="235" customWidth="1"/>
    <col min="5638" max="5638" width="12.42578125" style="235" customWidth="1"/>
    <col min="5639" max="5639" width="14.5703125" style="235" customWidth="1"/>
    <col min="5640" max="5640" width="89.42578125" style="235" customWidth="1"/>
    <col min="5641" max="5641" width="36.85546875" style="235" customWidth="1"/>
    <col min="5642" max="5642" width="8.85546875" style="235"/>
    <col min="5643" max="5643" width="9" style="235" customWidth="1"/>
    <col min="5644" max="5888" width="8.85546875" style="235"/>
    <col min="5889" max="5889" width="8.5703125" style="235" customWidth="1"/>
    <col min="5890" max="5890" width="11" style="235" customWidth="1"/>
    <col min="5891" max="5891" width="60.42578125" style="235" customWidth="1"/>
    <col min="5892" max="5893" width="10.42578125" style="235" customWidth="1"/>
    <col min="5894" max="5894" width="12.42578125" style="235" customWidth="1"/>
    <col min="5895" max="5895" width="14.5703125" style="235" customWidth="1"/>
    <col min="5896" max="5896" width="89.42578125" style="235" customWidth="1"/>
    <col min="5897" max="5897" width="36.85546875" style="235" customWidth="1"/>
    <col min="5898" max="5898" width="8.85546875" style="235"/>
    <col min="5899" max="5899" width="9" style="235" customWidth="1"/>
    <col min="5900" max="6144" width="8.85546875" style="235"/>
    <col min="6145" max="6145" width="8.5703125" style="235" customWidth="1"/>
    <col min="6146" max="6146" width="11" style="235" customWidth="1"/>
    <col min="6147" max="6147" width="60.42578125" style="235" customWidth="1"/>
    <col min="6148" max="6149" width="10.42578125" style="235" customWidth="1"/>
    <col min="6150" max="6150" width="12.42578125" style="235" customWidth="1"/>
    <col min="6151" max="6151" width="14.5703125" style="235" customWidth="1"/>
    <col min="6152" max="6152" width="89.42578125" style="235" customWidth="1"/>
    <col min="6153" max="6153" width="36.85546875" style="235" customWidth="1"/>
    <col min="6154" max="6154" width="8.85546875" style="235"/>
    <col min="6155" max="6155" width="9" style="235" customWidth="1"/>
    <col min="6156" max="6400" width="8.85546875" style="235"/>
    <col min="6401" max="6401" width="8.5703125" style="235" customWidth="1"/>
    <col min="6402" max="6402" width="11" style="235" customWidth="1"/>
    <col min="6403" max="6403" width="60.42578125" style="235" customWidth="1"/>
    <col min="6404" max="6405" width="10.42578125" style="235" customWidth="1"/>
    <col min="6406" max="6406" width="12.42578125" style="235" customWidth="1"/>
    <col min="6407" max="6407" width="14.5703125" style="235" customWidth="1"/>
    <col min="6408" max="6408" width="89.42578125" style="235" customWidth="1"/>
    <col min="6409" max="6409" width="36.85546875" style="235" customWidth="1"/>
    <col min="6410" max="6410" width="8.85546875" style="235"/>
    <col min="6411" max="6411" width="9" style="235" customWidth="1"/>
    <col min="6412" max="6656" width="8.85546875" style="235"/>
    <col min="6657" max="6657" width="8.5703125" style="235" customWidth="1"/>
    <col min="6658" max="6658" width="11" style="235" customWidth="1"/>
    <col min="6659" max="6659" width="60.42578125" style="235" customWidth="1"/>
    <col min="6660" max="6661" width="10.42578125" style="235" customWidth="1"/>
    <col min="6662" max="6662" width="12.42578125" style="235" customWidth="1"/>
    <col min="6663" max="6663" width="14.5703125" style="235" customWidth="1"/>
    <col min="6664" max="6664" width="89.42578125" style="235" customWidth="1"/>
    <col min="6665" max="6665" width="36.85546875" style="235" customWidth="1"/>
    <col min="6666" max="6666" width="8.85546875" style="235"/>
    <col min="6667" max="6667" width="9" style="235" customWidth="1"/>
    <col min="6668" max="6912" width="8.85546875" style="235"/>
    <col min="6913" max="6913" width="8.5703125" style="235" customWidth="1"/>
    <col min="6914" max="6914" width="11" style="235" customWidth="1"/>
    <col min="6915" max="6915" width="60.42578125" style="235" customWidth="1"/>
    <col min="6916" max="6917" width="10.42578125" style="235" customWidth="1"/>
    <col min="6918" max="6918" width="12.42578125" style="235" customWidth="1"/>
    <col min="6919" max="6919" width="14.5703125" style="235" customWidth="1"/>
    <col min="6920" max="6920" width="89.42578125" style="235" customWidth="1"/>
    <col min="6921" max="6921" width="36.85546875" style="235" customWidth="1"/>
    <col min="6922" max="6922" width="8.85546875" style="235"/>
    <col min="6923" max="6923" width="9" style="235" customWidth="1"/>
    <col min="6924" max="7168" width="8.85546875" style="235"/>
    <col min="7169" max="7169" width="8.5703125" style="235" customWidth="1"/>
    <col min="7170" max="7170" width="11" style="235" customWidth="1"/>
    <col min="7171" max="7171" width="60.42578125" style="235" customWidth="1"/>
    <col min="7172" max="7173" width="10.42578125" style="235" customWidth="1"/>
    <col min="7174" max="7174" width="12.42578125" style="235" customWidth="1"/>
    <col min="7175" max="7175" width="14.5703125" style="235" customWidth="1"/>
    <col min="7176" max="7176" width="89.42578125" style="235" customWidth="1"/>
    <col min="7177" max="7177" width="36.85546875" style="235" customWidth="1"/>
    <col min="7178" max="7178" width="8.85546875" style="235"/>
    <col min="7179" max="7179" width="9" style="235" customWidth="1"/>
    <col min="7180" max="7424" width="8.85546875" style="235"/>
    <col min="7425" max="7425" width="8.5703125" style="235" customWidth="1"/>
    <col min="7426" max="7426" width="11" style="235" customWidth="1"/>
    <col min="7427" max="7427" width="60.42578125" style="235" customWidth="1"/>
    <col min="7428" max="7429" width="10.42578125" style="235" customWidth="1"/>
    <col min="7430" max="7430" width="12.42578125" style="235" customWidth="1"/>
    <col min="7431" max="7431" width="14.5703125" style="235" customWidth="1"/>
    <col min="7432" max="7432" width="89.42578125" style="235" customWidth="1"/>
    <col min="7433" max="7433" width="36.85546875" style="235" customWidth="1"/>
    <col min="7434" max="7434" width="8.85546875" style="235"/>
    <col min="7435" max="7435" width="9" style="235" customWidth="1"/>
    <col min="7436" max="7680" width="8.85546875" style="235"/>
    <col min="7681" max="7681" width="8.5703125" style="235" customWidth="1"/>
    <col min="7682" max="7682" width="11" style="235" customWidth="1"/>
    <col min="7683" max="7683" width="60.42578125" style="235" customWidth="1"/>
    <col min="7684" max="7685" width="10.42578125" style="235" customWidth="1"/>
    <col min="7686" max="7686" width="12.42578125" style="235" customWidth="1"/>
    <col min="7687" max="7687" width="14.5703125" style="235" customWidth="1"/>
    <col min="7688" max="7688" width="89.42578125" style="235" customWidth="1"/>
    <col min="7689" max="7689" width="36.85546875" style="235" customWidth="1"/>
    <col min="7690" max="7690" width="8.85546875" style="235"/>
    <col min="7691" max="7691" width="9" style="235" customWidth="1"/>
    <col min="7692" max="7936" width="8.85546875" style="235"/>
    <col min="7937" max="7937" width="8.5703125" style="235" customWidth="1"/>
    <col min="7938" max="7938" width="11" style="235" customWidth="1"/>
    <col min="7939" max="7939" width="60.42578125" style="235" customWidth="1"/>
    <col min="7940" max="7941" width="10.42578125" style="235" customWidth="1"/>
    <col min="7942" max="7942" width="12.42578125" style="235" customWidth="1"/>
    <col min="7943" max="7943" width="14.5703125" style="235" customWidth="1"/>
    <col min="7944" max="7944" width="89.42578125" style="235" customWidth="1"/>
    <col min="7945" max="7945" width="36.85546875" style="235" customWidth="1"/>
    <col min="7946" max="7946" width="8.85546875" style="235"/>
    <col min="7947" max="7947" width="9" style="235" customWidth="1"/>
    <col min="7948" max="8192" width="8.85546875" style="235"/>
    <col min="8193" max="8193" width="8.5703125" style="235" customWidth="1"/>
    <col min="8194" max="8194" width="11" style="235" customWidth="1"/>
    <col min="8195" max="8195" width="60.42578125" style="235" customWidth="1"/>
    <col min="8196" max="8197" width="10.42578125" style="235" customWidth="1"/>
    <col min="8198" max="8198" width="12.42578125" style="235" customWidth="1"/>
    <col min="8199" max="8199" width="14.5703125" style="235" customWidth="1"/>
    <col min="8200" max="8200" width="89.42578125" style="235" customWidth="1"/>
    <col min="8201" max="8201" width="36.85546875" style="235" customWidth="1"/>
    <col min="8202" max="8202" width="8.85546875" style="235"/>
    <col min="8203" max="8203" width="9" style="235" customWidth="1"/>
    <col min="8204" max="8448" width="8.85546875" style="235"/>
    <col min="8449" max="8449" width="8.5703125" style="235" customWidth="1"/>
    <col min="8450" max="8450" width="11" style="235" customWidth="1"/>
    <col min="8451" max="8451" width="60.42578125" style="235" customWidth="1"/>
    <col min="8452" max="8453" width="10.42578125" style="235" customWidth="1"/>
    <col min="8454" max="8454" width="12.42578125" style="235" customWidth="1"/>
    <col min="8455" max="8455" width="14.5703125" style="235" customWidth="1"/>
    <col min="8456" max="8456" width="89.42578125" style="235" customWidth="1"/>
    <col min="8457" max="8457" width="36.85546875" style="235" customWidth="1"/>
    <col min="8458" max="8458" width="8.85546875" style="235"/>
    <col min="8459" max="8459" width="9" style="235" customWidth="1"/>
    <col min="8460" max="8704" width="8.85546875" style="235"/>
    <col min="8705" max="8705" width="8.5703125" style="235" customWidth="1"/>
    <col min="8706" max="8706" width="11" style="235" customWidth="1"/>
    <col min="8707" max="8707" width="60.42578125" style="235" customWidth="1"/>
    <col min="8708" max="8709" width="10.42578125" style="235" customWidth="1"/>
    <col min="8710" max="8710" width="12.42578125" style="235" customWidth="1"/>
    <col min="8711" max="8711" width="14.5703125" style="235" customWidth="1"/>
    <col min="8712" max="8712" width="89.42578125" style="235" customWidth="1"/>
    <col min="8713" max="8713" width="36.85546875" style="235" customWidth="1"/>
    <col min="8714" max="8714" width="8.85546875" style="235"/>
    <col min="8715" max="8715" width="9" style="235" customWidth="1"/>
    <col min="8716" max="8960" width="8.85546875" style="235"/>
    <col min="8961" max="8961" width="8.5703125" style="235" customWidth="1"/>
    <col min="8962" max="8962" width="11" style="235" customWidth="1"/>
    <col min="8963" max="8963" width="60.42578125" style="235" customWidth="1"/>
    <col min="8964" max="8965" width="10.42578125" style="235" customWidth="1"/>
    <col min="8966" max="8966" width="12.42578125" style="235" customWidth="1"/>
    <col min="8967" max="8967" width="14.5703125" style="235" customWidth="1"/>
    <col min="8968" max="8968" width="89.42578125" style="235" customWidth="1"/>
    <col min="8969" max="8969" width="36.85546875" style="235" customWidth="1"/>
    <col min="8970" max="8970" width="8.85546875" style="235"/>
    <col min="8971" max="8971" width="9" style="235" customWidth="1"/>
    <col min="8972" max="9216" width="8.85546875" style="235"/>
    <col min="9217" max="9217" width="8.5703125" style="235" customWidth="1"/>
    <col min="9218" max="9218" width="11" style="235" customWidth="1"/>
    <col min="9219" max="9219" width="60.42578125" style="235" customWidth="1"/>
    <col min="9220" max="9221" width="10.42578125" style="235" customWidth="1"/>
    <col min="9222" max="9222" width="12.42578125" style="235" customWidth="1"/>
    <col min="9223" max="9223" width="14.5703125" style="235" customWidth="1"/>
    <col min="9224" max="9224" width="89.42578125" style="235" customWidth="1"/>
    <col min="9225" max="9225" width="36.85546875" style="235" customWidth="1"/>
    <col min="9226" max="9226" width="8.85546875" style="235"/>
    <col min="9227" max="9227" width="9" style="235" customWidth="1"/>
    <col min="9228" max="9472" width="8.85546875" style="235"/>
    <col min="9473" max="9473" width="8.5703125" style="235" customWidth="1"/>
    <col min="9474" max="9474" width="11" style="235" customWidth="1"/>
    <col min="9475" max="9475" width="60.42578125" style="235" customWidth="1"/>
    <col min="9476" max="9477" width="10.42578125" style="235" customWidth="1"/>
    <col min="9478" max="9478" width="12.42578125" style="235" customWidth="1"/>
    <col min="9479" max="9479" width="14.5703125" style="235" customWidth="1"/>
    <col min="9480" max="9480" width="89.42578125" style="235" customWidth="1"/>
    <col min="9481" max="9481" width="36.85546875" style="235" customWidth="1"/>
    <col min="9482" max="9482" width="8.85546875" style="235"/>
    <col min="9483" max="9483" width="9" style="235" customWidth="1"/>
    <col min="9484" max="9728" width="8.85546875" style="235"/>
    <col min="9729" max="9729" width="8.5703125" style="235" customWidth="1"/>
    <col min="9730" max="9730" width="11" style="235" customWidth="1"/>
    <col min="9731" max="9731" width="60.42578125" style="235" customWidth="1"/>
    <col min="9732" max="9733" width="10.42578125" style="235" customWidth="1"/>
    <col min="9734" max="9734" width="12.42578125" style="235" customWidth="1"/>
    <col min="9735" max="9735" width="14.5703125" style="235" customWidth="1"/>
    <col min="9736" max="9736" width="89.42578125" style="235" customWidth="1"/>
    <col min="9737" max="9737" width="36.85546875" style="235" customWidth="1"/>
    <col min="9738" max="9738" width="8.85546875" style="235"/>
    <col min="9739" max="9739" width="9" style="235" customWidth="1"/>
    <col min="9740" max="9984" width="8.85546875" style="235"/>
    <col min="9985" max="9985" width="8.5703125" style="235" customWidth="1"/>
    <col min="9986" max="9986" width="11" style="235" customWidth="1"/>
    <col min="9987" max="9987" width="60.42578125" style="235" customWidth="1"/>
    <col min="9988" max="9989" width="10.42578125" style="235" customWidth="1"/>
    <col min="9990" max="9990" width="12.42578125" style="235" customWidth="1"/>
    <col min="9991" max="9991" width="14.5703125" style="235" customWidth="1"/>
    <col min="9992" max="9992" width="89.42578125" style="235" customWidth="1"/>
    <col min="9993" max="9993" width="36.85546875" style="235" customWidth="1"/>
    <col min="9994" max="9994" width="8.85546875" style="235"/>
    <col min="9995" max="9995" width="9" style="235" customWidth="1"/>
    <col min="9996" max="10240" width="8.85546875" style="235"/>
    <col min="10241" max="10241" width="8.5703125" style="235" customWidth="1"/>
    <col min="10242" max="10242" width="11" style="235" customWidth="1"/>
    <col min="10243" max="10243" width="60.42578125" style="235" customWidth="1"/>
    <col min="10244" max="10245" width="10.42578125" style="235" customWidth="1"/>
    <col min="10246" max="10246" width="12.42578125" style="235" customWidth="1"/>
    <col min="10247" max="10247" width="14.5703125" style="235" customWidth="1"/>
    <col min="10248" max="10248" width="89.42578125" style="235" customWidth="1"/>
    <col min="10249" max="10249" width="36.85546875" style="235" customWidth="1"/>
    <col min="10250" max="10250" width="8.85546875" style="235"/>
    <col min="10251" max="10251" width="9" style="235" customWidth="1"/>
    <col min="10252" max="10496" width="8.85546875" style="235"/>
    <col min="10497" max="10497" width="8.5703125" style="235" customWidth="1"/>
    <col min="10498" max="10498" width="11" style="235" customWidth="1"/>
    <col min="10499" max="10499" width="60.42578125" style="235" customWidth="1"/>
    <col min="10500" max="10501" width="10.42578125" style="235" customWidth="1"/>
    <col min="10502" max="10502" width="12.42578125" style="235" customWidth="1"/>
    <col min="10503" max="10503" width="14.5703125" style="235" customWidth="1"/>
    <col min="10504" max="10504" width="89.42578125" style="235" customWidth="1"/>
    <col min="10505" max="10505" width="36.85546875" style="235" customWidth="1"/>
    <col min="10506" max="10506" width="8.85546875" style="235"/>
    <col min="10507" max="10507" width="9" style="235" customWidth="1"/>
    <col min="10508" max="10752" width="8.85546875" style="235"/>
    <col min="10753" max="10753" width="8.5703125" style="235" customWidth="1"/>
    <col min="10754" max="10754" width="11" style="235" customWidth="1"/>
    <col min="10755" max="10755" width="60.42578125" style="235" customWidth="1"/>
    <col min="10756" max="10757" width="10.42578125" style="235" customWidth="1"/>
    <col min="10758" max="10758" width="12.42578125" style="235" customWidth="1"/>
    <col min="10759" max="10759" width="14.5703125" style="235" customWidth="1"/>
    <col min="10760" max="10760" width="89.42578125" style="235" customWidth="1"/>
    <col min="10761" max="10761" width="36.85546875" style="235" customWidth="1"/>
    <col min="10762" max="10762" width="8.85546875" style="235"/>
    <col min="10763" max="10763" width="9" style="235" customWidth="1"/>
    <col min="10764" max="11008" width="8.85546875" style="235"/>
    <col min="11009" max="11009" width="8.5703125" style="235" customWidth="1"/>
    <col min="11010" max="11010" width="11" style="235" customWidth="1"/>
    <col min="11011" max="11011" width="60.42578125" style="235" customWidth="1"/>
    <col min="11012" max="11013" width="10.42578125" style="235" customWidth="1"/>
    <col min="11014" max="11014" width="12.42578125" style="235" customWidth="1"/>
    <col min="11015" max="11015" width="14.5703125" style="235" customWidth="1"/>
    <col min="11016" max="11016" width="89.42578125" style="235" customWidth="1"/>
    <col min="11017" max="11017" width="36.85546875" style="235" customWidth="1"/>
    <col min="11018" max="11018" width="8.85546875" style="235"/>
    <col min="11019" max="11019" width="9" style="235" customWidth="1"/>
    <col min="11020" max="11264" width="8.85546875" style="235"/>
    <col min="11265" max="11265" width="8.5703125" style="235" customWidth="1"/>
    <col min="11266" max="11266" width="11" style="235" customWidth="1"/>
    <col min="11267" max="11267" width="60.42578125" style="235" customWidth="1"/>
    <col min="11268" max="11269" width="10.42578125" style="235" customWidth="1"/>
    <col min="11270" max="11270" width="12.42578125" style="235" customWidth="1"/>
    <col min="11271" max="11271" width="14.5703125" style="235" customWidth="1"/>
    <col min="11272" max="11272" width="89.42578125" style="235" customWidth="1"/>
    <col min="11273" max="11273" width="36.85546875" style="235" customWidth="1"/>
    <col min="11274" max="11274" width="8.85546875" style="235"/>
    <col min="11275" max="11275" width="9" style="235" customWidth="1"/>
    <col min="11276" max="11520" width="8.85546875" style="235"/>
    <col min="11521" max="11521" width="8.5703125" style="235" customWidth="1"/>
    <col min="11522" max="11522" width="11" style="235" customWidth="1"/>
    <col min="11523" max="11523" width="60.42578125" style="235" customWidth="1"/>
    <col min="11524" max="11525" width="10.42578125" style="235" customWidth="1"/>
    <col min="11526" max="11526" width="12.42578125" style="235" customWidth="1"/>
    <col min="11527" max="11527" width="14.5703125" style="235" customWidth="1"/>
    <col min="11528" max="11528" width="89.42578125" style="235" customWidth="1"/>
    <col min="11529" max="11529" width="36.85546875" style="235" customWidth="1"/>
    <col min="11530" max="11530" width="8.85546875" style="235"/>
    <col min="11531" max="11531" width="9" style="235" customWidth="1"/>
    <col min="11532" max="11776" width="8.85546875" style="235"/>
    <col min="11777" max="11777" width="8.5703125" style="235" customWidth="1"/>
    <col min="11778" max="11778" width="11" style="235" customWidth="1"/>
    <col min="11779" max="11779" width="60.42578125" style="235" customWidth="1"/>
    <col min="11780" max="11781" width="10.42578125" style="235" customWidth="1"/>
    <col min="11782" max="11782" width="12.42578125" style="235" customWidth="1"/>
    <col min="11783" max="11783" width="14.5703125" style="235" customWidth="1"/>
    <col min="11784" max="11784" width="89.42578125" style="235" customWidth="1"/>
    <col min="11785" max="11785" width="36.85546875" style="235" customWidth="1"/>
    <col min="11786" max="11786" width="8.85546875" style="235"/>
    <col min="11787" max="11787" width="9" style="235" customWidth="1"/>
    <col min="11788" max="12032" width="8.85546875" style="235"/>
    <col min="12033" max="12033" width="8.5703125" style="235" customWidth="1"/>
    <col min="12034" max="12034" width="11" style="235" customWidth="1"/>
    <col min="12035" max="12035" width="60.42578125" style="235" customWidth="1"/>
    <col min="12036" max="12037" width="10.42578125" style="235" customWidth="1"/>
    <col min="12038" max="12038" width="12.42578125" style="235" customWidth="1"/>
    <col min="12039" max="12039" width="14.5703125" style="235" customWidth="1"/>
    <col min="12040" max="12040" width="89.42578125" style="235" customWidth="1"/>
    <col min="12041" max="12041" width="36.85546875" style="235" customWidth="1"/>
    <col min="12042" max="12042" width="8.85546875" style="235"/>
    <col min="12043" max="12043" width="9" style="235" customWidth="1"/>
    <col min="12044" max="12288" width="8.85546875" style="235"/>
    <col min="12289" max="12289" width="8.5703125" style="235" customWidth="1"/>
    <col min="12290" max="12290" width="11" style="235" customWidth="1"/>
    <col min="12291" max="12291" width="60.42578125" style="235" customWidth="1"/>
    <col min="12292" max="12293" width="10.42578125" style="235" customWidth="1"/>
    <col min="12294" max="12294" width="12.42578125" style="235" customWidth="1"/>
    <col min="12295" max="12295" width="14.5703125" style="235" customWidth="1"/>
    <col min="12296" max="12296" width="89.42578125" style="235" customWidth="1"/>
    <col min="12297" max="12297" width="36.85546875" style="235" customWidth="1"/>
    <col min="12298" max="12298" width="8.85546875" style="235"/>
    <col min="12299" max="12299" width="9" style="235" customWidth="1"/>
    <col min="12300" max="12544" width="8.85546875" style="235"/>
    <col min="12545" max="12545" width="8.5703125" style="235" customWidth="1"/>
    <col min="12546" max="12546" width="11" style="235" customWidth="1"/>
    <col min="12547" max="12547" width="60.42578125" style="235" customWidth="1"/>
    <col min="12548" max="12549" width="10.42578125" style="235" customWidth="1"/>
    <col min="12550" max="12550" width="12.42578125" style="235" customWidth="1"/>
    <col min="12551" max="12551" width="14.5703125" style="235" customWidth="1"/>
    <col min="12552" max="12552" width="89.42578125" style="235" customWidth="1"/>
    <col min="12553" max="12553" width="36.85546875" style="235" customWidth="1"/>
    <col min="12554" max="12554" width="8.85546875" style="235"/>
    <col min="12555" max="12555" width="9" style="235" customWidth="1"/>
    <col min="12556" max="12800" width="8.85546875" style="235"/>
    <col min="12801" max="12801" width="8.5703125" style="235" customWidth="1"/>
    <col min="12802" max="12802" width="11" style="235" customWidth="1"/>
    <col min="12803" max="12803" width="60.42578125" style="235" customWidth="1"/>
    <col min="12804" max="12805" width="10.42578125" style="235" customWidth="1"/>
    <col min="12806" max="12806" width="12.42578125" style="235" customWidth="1"/>
    <col min="12807" max="12807" width="14.5703125" style="235" customWidth="1"/>
    <col min="12808" max="12808" width="89.42578125" style="235" customWidth="1"/>
    <col min="12809" max="12809" width="36.85546875" style="235" customWidth="1"/>
    <col min="12810" max="12810" width="8.85546875" style="235"/>
    <col min="12811" max="12811" width="9" style="235" customWidth="1"/>
    <col min="12812" max="13056" width="8.85546875" style="235"/>
    <col min="13057" max="13057" width="8.5703125" style="235" customWidth="1"/>
    <col min="13058" max="13058" width="11" style="235" customWidth="1"/>
    <col min="13059" max="13059" width="60.42578125" style="235" customWidth="1"/>
    <col min="13060" max="13061" width="10.42578125" style="235" customWidth="1"/>
    <col min="13062" max="13062" width="12.42578125" style="235" customWidth="1"/>
    <col min="13063" max="13063" width="14.5703125" style="235" customWidth="1"/>
    <col min="13064" max="13064" width="89.42578125" style="235" customWidth="1"/>
    <col min="13065" max="13065" width="36.85546875" style="235" customWidth="1"/>
    <col min="13066" max="13066" width="8.85546875" style="235"/>
    <col min="13067" max="13067" width="9" style="235" customWidth="1"/>
    <col min="13068" max="13312" width="8.85546875" style="235"/>
    <col min="13313" max="13313" width="8.5703125" style="235" customWidth="1"/>
    <col min="13314" max="13314" width="11" style="235" customWidth="1"/>
    <col min="13315" max="13315" width="60.42578125" style="235" customWidth="1"/>
    <col min="13316" max="13317" width="10.42578125" style="235" customWidth="1"/>
    <col min="13318" max="13318" width="12.42578125" style="235" customWidth="1"/>
    <col min="13319" max="13319" width="14.5703125" style="235" customWidth="1"/>
    <col min="13320" max="13320" width="89.42578125" style="235" customWidth="1"/>
    <col min="13321" max="13321" width="36.85546875" style="235" customWidth="1"/>
    <col min="13322" max="13322" width="8.85546875" style="235"/>
    <col min="13323" max="13323" width="9" style="235" customWidth="1"/>
    <col min="13324" max="13568" width="8.85546875" style="235"/>
    <col min="13569" max="13569" width="8.5703125" style="235" customWidth="1"/>
    <col min="13570" max="13570" width="11" style="235" customWidth="1"/>
    <col min="13571" max="13571" width="60.42578125" style="235" customWidth="1"/>
    <col min="13572" max="13573" width="10.42578125" style="235" customWidth="1"/>
    <col min="13574" max="13574" width="12.42578125" style="235" customWidth="1"/>
    <col min="13575" max="13575" width="14.5703125" style="235" customWidth="1"/>
    <col min="13576" max="13576" width="89.42578125" style="235" customWidth="1"/>
    <col min="13577" max="13577" width="36.85546875" style="235" customWidth="1"/>
    <col min="13578" max="13578" width="8.85546875" style="235"/>
    <col min="13579" max="13579" width="9" style="235" customWidth="1"/>
    <col min="13580" max="13824" width="8.85546875" style="235"/>
    <col min="13825" max="13825" width="8.5703125" style="235" customWidth="1"/>
    <col min="13826" max="13826" width="11" style="235" customWidth="1"/>
    <col min="13827" max="13827" width="60.42578125" style="235" customWidth="1"/>
    <col min="13828" max="13829" width="10.42578125" style="235" customWidth="1"/>
    <col min="13830" max="13830" width="12.42578125" style="235" customWidth="1"/>
    <col min="13831" max="13831" width="14.5703125" style="235" customWidth="1"/>
    <col min="13832" max="13832" width="89.42578125" style="235" customWidth="1"/>
    <col min="13833" max="13833" width="36.85546875" style="235" customWidth="1"/>
    <col min="13834" max="13834" width="8.85546875" style="235"/>
    <col min="13835" max="13835" width="9" style="235" customWidth="1"/>
    <col min="13836" max="14080" width="8.85546875" style="235"/>
    <col min="14081" max="14081" width="8.5703125" style="235" customWidth="1"/>
    <col min="14082" max="14082" width="11" style="235" customWidth="1"/>
    <col min="14083" max="14083" width="60.42578125" style="235" customWidth="1"/>
    <col min="14084" max="14085" width="10.42578125" style="235" customWidth="1"/>
    <col min="14086" max="14086" width="12.42578125" style="235" customWidth="1"/>
    <col min="14087" max="14087" width="14.5703125" style="235" customWidth="1"/>
    <col min="14088" max="14088" width="89.42578125" style="235" customWidth="1"/>
    <col min="14089" max="14089" width="36.85546875" style="235" customWidth="1"/>
    <col min="14090" max="14090" width="8.85546875" style="235"/>
    <col min="14091" max="14091" width="9" style="235" customWidth="1"/>
    <col min="14092" max="14336" width="8.85546875" style="235"/>
    <col min="14337" max="14337" width="8.5703125" style="235" customWidth="1"/>
    <col min="14338" max="14338" width="11" style="235" customWidth="1"/>
    <col min="14339" max="14339" width="60.42578125" style="235" customWidth="1"/>
    <col min="14340" max="14341" width="10.42578125" style="235" customWidth="1"/>
    <col min="14342" max="14342" width="12.42578125" style="235" customWidth="1"/>
    <col min="14343" max="14343" width="14.5703125" style="235" customWidth="1"/>
    <col min="14344" max="14344" width="89.42578125" style="235" customWidth="1"/>
    <col min="14345" max="14345" width="36.85546875" style="235" customWidth="1"/>
    <col min="14346" max="14346" width="8.85546875" style="235"/>
    <col min="14347" max="14347" width="9" style="235" customWidth="1"/>
    <col min="14348" max="14592" width="8.85546875" style="235"/>
    <col min="14593" max="14593" width="8.5703125" style="235" customWidth="1"/>
    <col min="14594" max="14594" width="11" style="235" customWidth="1"/>
    <col min="14595" max="14595" width="60.42578125" style="235" customWidth="1"/>
    <col min="14596" max="14597" width="10.42578125" style="235" customWidth="1"/>
    <col min="14598" max="14598" width="12.42578125" style="235" customWidth="1"/>
    <col min="14599" max="14599" width="14.5703125" style="235" customWidth="1"/>
    <col min="14600" max="14600" width="89.42578125" style="235" customWidth="1"/>
    <col min="14601" max="14601" width="36.85546875" style="235" customWidth="1"/>
    <col min="14602" max="14602" width="8.85546875" style="235"/>
    <col min="14603" max="14603" width="9" style="235" customWidth="1"/>
    <col min="14604" max="14848" width="8.85546875" style="235"/>
    <col min="14849" max="14849" width="8.5703125" style="235" customWidth="1"/>
    <col min="14850" max="14850" width="11" style="235" customWidth="1"/>
    <col min="14851" max="14851" width="60.42578125" style="235" customWidth="1"/>
    <col min="14852" max="14853" width="10.42578125" style="235" customWidth="1"/>
    <col min="14854" max="14854" width="12.42578125" style="235" customWidth="1"/>
    <col min="14855" max="14855" width="14.5703125" style="235" customWidth="1"/>
    <col min="14856" max="14856" width="89.42578125" style="235" customWidth="1"/>
    <col min="14857" max="14857" width="36.85546875" style="235" customWidth="1"/>
    <col min="14858" max="14858" width="8.85546875" style="235"/>
    <col min="14859" max="14859" width="9" style="235" customWidth="1"/>
    <col min="14860" max="15104" width="8.85546875" style="235"/>
    <col min="15105" max="15105" width="8.5703125" style="235" customWidth="1"/>
    <col min="15106" max="15106" width="11" style="235" customWidth="1"/>
    <col min="15107" max="15107" width="60.42578125" style="235" customWidth="1"/>
    <col min="15108" max="15109" width="10.42578125" style="235" customWidth="1"/>
    <col min="15110" max="15110" width="12.42578125" style="235" customWidth="1"/>
    <col min="15111" max="15111" width="14.5703125" style="235" customWidth="1"/>
    <col min="15112" max="15112" width="89.42578125" style="235" customWidth="1"/>
    <col min="15113" max="15113" width="36.85546875" style="235" customWidth="1"/>
    <col min="15114" max="15114" width="8.85546875" style="235"/>
    <col min="15115" max="15115" width="9" style="235" customWidth="1"/>
    <col min="15116" max="15360" width="8.85546875" style="235"/>
    <col min="15361" max="15361" width="8.5703125" style="235" customWidth="1"/>
    <col min="15362" max="15362" width="11" style="235" customWidth="1"/>
    <col min="15363" max="15363" width="60.42578125" style="235" customWidth="1"/>
    <col min="15364" max="15365" width="10.42578125" style="235" customWidth="1"/>
    <col min="15366" max="15366" width="12.42578125" style="235" customWidth="1"/>
    <col min="15367" max="15367" width="14.5703125" style="235" customWidth="1"/>
    <col min="15368" max="15368" width="89.42578125" style="235" customWidth="1"/>
    <col min="15369" max="15369" width="36.85546875" style="235" customWidth="1"/>
    <col min="15370" max="15370" width="8.85546875" style="235"/>
    <col min="15371" max="15371" width="9" style="235" customWidth="1"/>
    <col min="15372" max="15616" width="8.85546875" style="235"/>
    <col min="15617" max="15617" width="8.5703125" style="235" customWidth="1"/>
    <col min="15618" max="15618" width="11" style="235" customWidth="1"/>
    <col min="15619" max="15619" width="60.42578125" style="235" customWidth="1"/>
    <col min="15620" max="15621" width="10.42578125" style="235" customWidth="1"/>
    <col min="15622" max="15622" width="12.42578125" style="235" customWidth="1"/>
    <col min="15623" max="15623" width="14.5703125" style="235" customWidth="1"/>
    <col min="15624" max="15624" width="89.42578125" style="235" customWidth="1"/>
    <col min="15625" max="15625" width="36.85546875" style="235" customWidth="1"/>
    <col min="15626" max="15626" width="8.85546875" style="235"/>
    <col min="15627" max="15627" width="9" style="235" customWidth="1"/>
    <col min="15628" max="15872" width="8.85546875" style="235"/>
    <col min="15873" max="15873" width="8.5703125" style="235" customWidth="1"/>
    <col min="15874" max="15874" width="11" style="235" customWidth="1"/>
    <col min="15875" max="15875" width="60.42578125" style="235" customWidth="1"/>
    <col min="15876" max="15877" width="10.42578125" style="235" customWidth="1"/>
    <col min="15878" max="15878" width="12.42578125" style="235" customWidth="1"/>
    <col min="15879" max="15879" width="14.5703125" style="235" customWidth="1"/>
    <col min="15880" max="15880" width="89.42578125" style="235" customWidth="1"/>
    <col min="15881" max="15881" width="36.85546875" style="235" customWidth="1"/>
    <col min="15882" max="15882" width="8.85546875" style="235"/>
    <col min="15883" max="15883" width="9" style="235" customWidth="1"/>
    <col min="15884" max="16128" width="8.85546875" style="235"/>
    <col min="16129" max="16129" width="8.5703125" style="235" customWidth="1"/>
    <col min="16130" max="16130" width="11" style="235" customWidth="1"/>
    <col min="16131" max="16131" width="60.42578125" style="235" customWidth="1"/>
    <col min="16132" max="16133" width="10.42578125" style="235" customWidth="1"/>
    <col min="16134" max="16134" width="12.42578125" style="235" customWidth="1"/>
    <col min="16135" max="16135" width="14.5703125" style="235" customWidth="1"/>
    <col min="16136" max="16136" width="89.42578125" style="235" customWidth="1"/>
    <col min="16137" max="16137" width="36.85546875" style="235" customWidth="1"/>
    <col min="16138" max="16138" width="8.85546875" style="235"/>
    <col min="16139" max="16139" width="9" style="235" customWidth="1"/>
    <col min="16140" max="16384" width="8.85546875" style="235"/>
  </cols>
  <sheetData>
    <row r="1" spans="1:13" s="218" customFormat="1" ht="12.75" thickTop="1">
      <c r="A1" s="213" t="s">
        <v>177</v>
      </c>
      <c r="B1" s="214"/>
      <c r="C1" s="215"/>
      <c r="D1" s="216"/>
      <c r="E1" s="216"/>
      <c r="F1" s="216"/>
      <c r="G1" s="216"/>
      <c r="H1" s="216"/>
      <c r="I1" s="217"/>
    </row>
    <row r="2" spans="1:13" s="218" customFormat="1">
      <c r="A2" s="219" t="s">
        <v>178</v>
      </c>
      <c r="B2" s="220"/>
      <c r="C2" s="221"/>
      <c r="D2" s="222"/>
      <c r="E2" s="223" t="s">
        <v>238</v>
      </c>
      <c r="F2" s="224" t="s">
        <v>239</v>
      </c>
      <c r="G2" s="225"/>
      <c r="H2" s="222"/>
      <c r="I2" s="226"/>
    </row>
    <row r="3" spans="1:13" s="218" customFormat="1">
      <c r="A3" s="219" t="s">
        <v>240</v>
      </c>
      <c r="B3" s="220"/>
      <c r="C3" s="227" t="s">
        <v>414</v>
      </c>
      <c r="D3" s="222"/>
      <c r="E3" s="223" t="s">
        <v>241</v>
      </c>
      <c r="F3" s="228"/>
      <c r="G3" s="225"/>
      <c r="H3" s="222"/>
      <c r="I3" s="226"/>
    </row>
    <row r="4" spans="1:13">
      <c r="A4" s="229" t="s">
        <v>179</v>
      </c>
      <c r="B4" s="230"/>
      <c r="C4" s="231"/>
      <c r="D4" s="222"/>
      <c r="E4" s="232"/>
      <c r="F4" s="233"/>
      <c r="G4" s="233"/>
      <c r="H4" s="232"/>
      <c r="I4" s="234"/>
    </row>
    <row r="5" spans="1:13" ht="52.35" customHeight="1" thickBot="1">
      <c r="A5" s="236" t="s">
        <v>180</v>
      </c>
      <c r="B5" s="237" t="s">
        <v>77</v>
      </c>
      <c r="C5" s="238" t="s">
        <v>78</v>
      </c>
      <c r="D5" s="345" t="s">
        <v>181</v>
      </c>
      <c r="E5" s="239" t="s">
        <v>80</v>
      </c>
      <c r="F5" s="240" t="s">
        <v>182</v>
      </c>
      <c r="G5" s="241" t="s">
        <v>183</v>
      </c>
      <c r="H5" s="242" t="s">
        <v>184</v>
      </c>
      <c r="I5" s="243" t="s">
        <v>242</v>
      </c>
    </row>
    <row r="6" spans="1:13" ht="18.600000000000001" customHeight="1" thickTop="1">
      <c r="A6" s="244"/>
      <c r="B6" s="245"/>
      <c r="C6" s="246"/>
      <c r="D6" s="346"/>
      <c r="E6" s="245"/>
      <c r="F6" s="247"/>
      <c r="G6" s="247">
        <f>SUM(G8:G80)</f>
        <v>0</v>
      </c>
      <c r="H6" s="246"/>
      <c r="I6" s="248"/>
    </row>
    <row r="7" spans="1:13" s="259" customFormat="1" ht="18.600000000000001" customHeight="1">
      <c r="A7" s="249"/>
      <c r="B7" s="250"/>
      <c r="C7" s="251" t="s">
        <v>453</v>
      </c>
      <c r="D7" s="277"/>
      <c r="E7" s="253"/>
      <c r="F7" s="254"/>
      <c r="G7" s="255"/>
      <c r="H7" s="256"/>
      <c r="I7" s="257"/>
      <c r="J7" s="258"/>
      <c r="K7" s="258"/>
      <c r="L7" s="258"/>
      <c r="M7" s="258"/>
    </row>
    <row r="8" spans="1:13" s="259" customFormat="1">
      <c r="A8" s="260"/>
      <c r="B8" s="250"/>
      <c r="C8" s="261" t="s">
        <v>243</v>
      </c>
      <c r="D8" s="352">
        <v>47</v>
      </c>
      <c r="E8" s="263" t="s">
        <v>84</v>
      </c>
      <c r="F8" s="264"/>
      <c r="G8" s="265">
        <f t="shared" ref="G8:G17" si="0">D8*F8</f>
        <v>0</v>
      </c>
      <c r="H8" s="266" t="s">
        <v>244</v>
      </c>
      <c r="I8" s="257"/>
      <c r="J8" s="267"/>
      <c r="K8" s="267" t="s">
        <v>415</v>
      </c>
      <c r="L8" s="267"/>
      <c r="M8" s="267"/>
    </row>
    <row r="9" spans="1:13" s="259" customFormat="1">
      <c r="A9" s="260"/>
      <c r="B9" s="250"/>
      <c r="C9" s="261" t="s">
        <v>245</v>
      </c>
      <c r="D9" s="353">
        <f>35*0.25</f>
        <v>8.75</v>
      </c>
      <c r="E9" s="263" t="s">
        <v>88</v>
      </c>
      <c r="F9" s="264"/>
      <c r="G9" s="265">
        <f t="shared" si="0"/>
        <v>0</v>
      </c>
      <c r="H9" s="266" t="s">
        <v>246</v>
      </c>
      <c r="I9" s="257"/>
      <c r="J9" s="267"/>
      <c r="K9" s="267" t="s">
        <v>247</v>
      </c>
      <c r="L9" s="267"/>
      <c r="M9" s="267"/>
    </row>
    <row r="10" spans="1:13" s="259" customFormat="1">
      <c r="A10" s="260"/>
      <c r="B10" s="250"/>
      <c r="C10" s="261" t="s">
        <v>248</v>
      </c>
      <c r="D10" s="268">
        <f>35*0.15</f>
        <v>5.25</v>
      </c>
      <c r="E10" s="263" t="s">
        <v>88</v>
      </c>
      <c r="F10" s="264"/>
      <c r="G10" s="265">
        <f t="shared" si="0"/>
        <v>0</v>
      </c>
      <c r="H10" s="266"/>
      <c r="I10" s="257"/>
      <c r="J10" s="267"/>
      <c r="K10" s="267"/>
      <c r="L10" s="267"/>
      <c r="M10" s="267"/>
    </row>
    <row r="11" spans="1:13" s="259" customFormat="1">
      <c r="A11" s="260"/>
      <c r="B11" s="250"/>
      <c r="C11" s="261" t="s">
        <v>249</v>
      </c>
      <c r="D11" s="268">
        <f>1</f>
        <v>1</v>
      </c>
      <c r="E11" s="263" t="s">
        <v>88</v>
      </c>
      <c r="F11" s="264"/>
      <c r="G11" s="265">
        <f t="shared" si="0"/>
        <v>0</v>
      </c>
      <c r="H11" s="266" t="s">
        <v>250</v>
      </c>
      <c r="I11" s="257"/>
      <c r="J11" s="267"/>
      <c r="K11" s="267"/>
      <c r="L11" s="267"/>
      <c r="M11" s="267"/>
    </row>
    <row r="12" spans="1:13" s="259" customFormat="1">
      <c r="A12" s="260"/>
      <c r="B12" s="250"/>
      <c r="C12" s="261" t="s">
        <v>110</v>
      </c>
      <c r="D12" s="269">
        <f>D11+D9+D10</f>
        <v>15</v>
      </c>
      <c r="E12" s="263" t="s">
        <v>88</v>
      </c>
      <c r="F12" s="264"/>
      <c r="G12" s="265">
        <f t="shared" si="0"/>
        <v>0</v>
      </c>
      <c r="H12" s="266"/>
      <c r="I12" s="257"/>
      <c r="J12" s="267"/>
      <c r="K12" s="267"/>
      <c r="L12" s="267"/>
      <c r="M12" s="267"/>
    </row>
    <row r="13" spans="1:13" s="259" customFormat="1">
      <c r="A13" s="260"/>
      <c r="B13" s="250"/>
      <c r="C13" s="261" t="s">
        <v>251</v>
      </c>
      <c r="D13" s="269">
        <f>D12</f>
        <v>15</v>
      </c>
      <c r="E13" s="263" t="s">
        <v>88</v>
      </c>
      <c r="F13" s="264"/>
      <c r="G13" s="265">
        <f t="shared" si="0"/>
        <v>0</v>
      </c>
      <c r="H13" s="266"/>
      <c r="I13" s="257"/>
      <c r="J13" s="267"/>
      <c r="K13" s="267"/>
      <c r="L13" s="267"/>
      <c r="M13" s="267"/>
    </row>
    <row r="14" spans="1:13" s="259" customFormat="1" ht="132">
      <c r="A14" s="260"/>
      <c r="B14" s="250"/>
      <c r="C14" s="261" t="s">
        <v>252</v>
      </c>
      <c r="D14" s="262">
        <v>4.7</v>
      </c>
      <c r="E14" s="263" t="s">
        <v>88</v>
      </c>
      <c r="F14" s="264"/>
      <c r="G14" s="265">
        <f t="shared" si="0"/>
        <v>0</v>
      </c>
      <c r="H14" s="266" t="s">
        <v>253</v>
      </c>
      <c r="I14" s="257"/>
      <c r="J14" s="267"/>
      <c r="K14" s="267" t="s">
        <v>254</v>
      </c>
      <c r="L14" s="267"/>
      <c r="M14" s="267"/>
    </row>
    <row r="15" spans="1:13" s="259" customFormat="1">
      <c r="A15" s="260"/>
      <c r="B15" s="250"/>
      <c r="C15" s="261" t="s">
        <v>124</v>
      </c>
      <c r="D15" s="269">
        <v>79</v>
      </c>
      <c r="E15" s="263" t="s">
        <v>84</v>
      </c>
      <c r="F15" s="264"/>
      <c r="G15" s="265">
        <f t="shared" si="0"/>
        <v>0</v>
      </c>
      <c r="H15" s="266" t="s">
        <v>255</v>
      </c>
      <c r="I15" s="257"/>
      <c r="J15" s="267"/>
      <c r="K15" s="267"/>
      <c r="L15" s="267"/>
      <c r="M15" s="267"/>
    </row>
    <row r="16" spans="1:13" s="284" customFormat="1">
      <c r="A16" s="278"/>
      <c r="B16" s="279"/>
      <c r="C16" s="280" t="s">
        <v>123</v>
      </c>
      <c r="D16" s="269">
        <v>0.5</v>
      </c>
      <c r="E16" s="269" t="s">
        <v>88</v>
      </c>
      <c r="F16" s="264"/>
      <c r="G16" s="265">
        <f t="shared" si="0"/>
        <v>0</v>
      </c>
      <c r="H16" s="281"/>
      <c r="I16" s="282"/>
      <c r="J16" s="283"/>
      <c r="K16" s="283"/>
      <c r="L16" s="283"/>
      <c r="M16" s="283"/>
    </row>
    <row r="17" spans="1:13" s="259" customFormat="1">
      <c r="A17" s="260"/>
      <c r="B17" s="250"/>
      <c r="C17" s="261" t="s">
        <v>258</v>
      </c>
      <c r="D17" s="269">
        <f>56*0.08</f>
        <v>4.4800000000000004</v>
      </c>
      <c r="E17" s="263" t="s">
        <v>88</v>
      </c>
      <c r="F17" s="264"/>
      <c r="G17" s="265">
        <f t="shared" si="0"/>
        <v>0</v>
      </c>
      <c r="H17" s="266" t="s">
        <v>257</v>
      </c>
      <c r="I17" s="257"/>
      <c r="J17" s="267"/>
      <c r="K17" s="267"/>
      <c r="L17" s="267"/>
      <c r="M17" s="267"/>
    </row>
    <row r="18" spans="1:13" s="259" customFormat="1">
      <c r="A18" s="260"/>
      <c r="B18" s="250"/>
      <c r="C18" s="261" t="s">
        <v>259</v>
      </c>
      <c r="D18" s="269">
        <f>7*0.25+56*0.3</f>
        <v>18.55</v>
      </c>
      <c r="E18" s="263" t="s">
        <v>88</v>
      </c>
      <c r="F18" s="264"/>
      <c r="G18" s="265">
        <f>D18*F18</f>
        <v>0</v>
      </c>
      <c r="H18" s="266" t="s">
        <v>257</v>
      </c>
      <c r="I18" s="257"/>
      <c r="J18" s="267"/>
      <c r="K18" s="267" t="s">
        <v>260</v>
      </c>
      <c r="L18" s="267"/>
      <c r="M18" s="267"/>
    </row>
    <row r="19" spans="1:13">
      <c r="A19" s="270"/>
      <c r="B19" s="271"/>
      <c r="C19" s="272"/>
      <c r="D19" s="273"/>
      <c r="E19" s="271"/>
      <c r="F19" s="274"/>
      <c r="G19" s="265"/>
      <c r="H19" s="272"/>
      <c r="I19" s="276"/>
      <c r="K19" s="267"/>
    </row>
    <row r="20" spans="1:13" s="259" customFormat="1" ht="18.600000000000001" customHeight="1">
      <c r="A20" s="249"/>
      <c r="B20" s="250"/>
      <c r="C20" s="251" t="s">
        <v>456</v>
      </c>
      <c r="D20" s="277"/>
      <c r="E20" s="253"/>
      <c r="F20" s="254"/>
      <c r="G20" s="255"/>
      <c r="H20" s="256"/>
      <c r="I20" s="257"/>
      <c r="J20" s="258"/>
      <c r="K20" s="258"/>
      <c r="L20" s="258"/>
      <c r="M20" s="258"/>
    </row>
    <row r="21" spans="1:13" s="259" customFormat="1">
      <c r="A21" s="260"/>
      <c r="B21" s="250"/>
      <c r="C21" s="261" t="s">
        <v>243</v>
      </c>
      <c r="D21" s="353">
        <v>73</v>
      </c>
      <c r="E21" s="263" t="s">
        <v>84</v>
      </c>
      <c r="F21" s="264"/>
      <c r="G21" s="265">
        <f t="shared" ref="G21:G30" si="1">D21*F21</f>
        <v>0</v>
      </c>
      <c r="H21" s="266" t="s">
        <v>244</v>
      </c>
      <c r="I21" s="257"/>
      <c r="J21" s="267"/>
      <c r="K21" s="267" t="s">
        <v>415</v>
      </c>
      <c r="L21" s="267"/>
      <c r="M21" s="267"/>
    </row>
    <row r="22" spans="1:13" s="259" customFormat="1">
      <c r="A22" s="260"/>
      <c r="B22" s="250"/>
      <c r="C22" s="261" t="s">
        <v>245</v>
      </c>
      <c r="D22" s="353">
        <f>54*0.25</f>
        <v>13.5</v>
      </c>
      <c r="E22" s="263" t="s">
        <v>88</v>
      </c>
      <c r="F22" s="264"/>
      <c r="G22" s="265">
        <f t="shared" si="1"/>
        <v>0</v>
      </c>
      <c r="H22" s="266" t="s">
        <v>246</v>
      </c>
      <c r="I22" s="257"/>
      <c r="J22" s="267"/>
      <c r="K22" s="267" t="s">
        <v>247</v>
      </c>
      <c r="L22" s="267"/>
      <c r="M22" s="267"/>
    </row>
    <row r="23" spans="1:13" s="259" customFormat="1">
      <c r="A23" s="260"/>
      <c r="B23" s="250"/>
      <c r="C23" s="261" t="s">
        <v>248</v>
      </c>
      <c r="D23" s="353">
        <f>54*0.15</f>
        <v>8.1</v>
      </c>
      <c r="E23" s="263" t="s">
        <v>88</v>
      </c>
      <c r="F23" s="264"/>
      <c r="G23" s="265">
        <f t="shared" si="1"/>
        <v>0</v>
      </c>
      <c r="H23" s="266"/>
      <c r="I23" s="257"/>
      <c r="J23" s="267"/>
      <c r="K23" s="267"/>
      <c r="L23" s="267"/>
      <c r="M23" s="267"/>
    </row>
    <row r="24" spans="1:13" s="259" customFormat="1">
      <c r="A24" s="260"/>
      <c r="B24" s="250"/>
      <c r="C24" s="261" t="s">
        <v>110</v>
      </c>
      <c r="D24" s="269">
        <f>D22+D23</f>
        <v>21.6</v>
      </c>
      <c r="E24" s="263" t="s">
        <v>88</v>
      </c>
      <c r="F24" s="264"/>
      <c r="G24" s="265">
        <f t="shared" si="1"/>
        <v>0</v>
      </c>
      <c r="H24" s="266"/>
      <c r="I24" s="257"/>
      <c r="J24" s="267"/>
      <c r="K24" s="267"/>
      <c r="L24" s="267"/>
      <c r="M24" s="267"/>
    </row>
    <row r="25" spans="1:13" s="259" customFormat="1">
      <c r="A25" s="260"/>
      <c r="B25" s="250"/>
      <c r="C25" s="261" t="s">
        <v>251</v>
      </c>
      <c r="D25" s="269">
        <f>D24</f>
        <v>21.6</v>
      </c>
      <c r="E25" s="263" t="s">
        <v>88</v>
      </c>
      <c r="F25" s="264"/>
      <c r="G25" s="265">
        <f t="shared" si="1"/>
        <v>0</v>
      </c>
      <c r="H25" s="266"/>
      <c r="I25" s="257"/>
      <c r="J25" s="267"/>
      <c r="K25" s="267"/>
      <c r="L25" s="267"/>
      <c r="M25" s="267"/>
    </row>
    <row r="26" spans="1:13" s="259" customFormat="1" ht="132">
      <c r="A26" s="260"/>
      <c r="B26" s="250"/>
      <c r="C26" s="261" t="s">
        <v>252</v>
      </c>
      <c r="D26" s="262">
        <v>7.3</v>
      </c>
      <c r="E26" s="263" t="s">
        <v>88</v>
      </c>
      <c r="F26" s="264"/>
      <c r="G26" s="265">
        <f t="shared" si="1"/>
        <v>0</v>
      </c>
      <c r="H26" s="266" t="s">
        <v>253</v>
      </c>
      <c r="I26" s="257"/>
      <c r="J26" s="267"/>
      <c r="K26" s="267" t="s">
        <v>254</v>
      </c>
      <c r="L26" s="267"/>
      <c r="M26" s="267"/>
    </row>
    <row r="27" spans="1:13" s="259" customFormat="1">
      <c r="A27" s="260"/>
      <c r="B27" s="250"/>
      <c r="C27" s="261" t="s">
        <v>124</v>
      </c>
      <c r="D27" s="269">
        <v>125</v>
      </c>
      <c r="E27" s="263" t="s">
        <v>84</v>
      </c>
      <c r="F27" s="264"/>
      <c r="G27" s="265">
        <f t="shared" si="1"/>
        <v>0</v>
      </c>
      <c r="H27" s="266" t="s">
        <v>255</v>
      </c>
      <c r="I27" s="257"/>
      <c r="J27" s="267"/>
      <c r="K27" s="267"/>
      <c r="L27" s="267"/>
      <c r="M27" s="267"/>
    </row>
    <row r="28" spans="1:13" s="259" customFormat="1">
      <c r="A28" s="260"/>
      <c r="B28" s="250"/>
      <c r="C28" s="261" t="s">
        <v>256</v>
      </c>
      <c r="D28" s="269">
        <f>16*0.15</f>
        <v>2.4</v>
      </c>
      <c r="E28" s="263" t="s">
        <v>88</v>
      </c>
      <c r="F28" s="264"/>
      <c r="G28" s="265">
        <f t="shared" si="1"/>
        <v>0</v>
      </c>
      <c r="H28" s="266" t="s">
        <v>257</v>
      </c>
      <c r="I28" s="257"/>
      <c r="J28" s="267"/>
      <c r="K28" s="267"/>
      <c r="L28" s="267"/>
      <c r="M28" s="267"/>
    </row>
    <row r="29" spans="1:13" s="259" customFormat="1">
      <c r="A29" s="260"/>
      <c r="B29" s="250"/>
      <c r="C29" s="261" t="s">
        <v>258</v>
      </c>
      <c r="D29" s="269">
        <f>84*0.08</f>
        <v>6.72</v>
      </c>
      <c r="E29" s="263" t="s">
        <v>88</v>
      </c>
      <c r="F29" s="264"/>
      <c r="G29" s="265">
        <f t="shared" si="1"/>
        <v>0</v>
      </c>
      <c r="H29" s="266" t="s">
        <v>257</v>
      </c>
      <c r="I29" s="257"/>
      <c r="J29" s="267"/>
      <c r="K29" s="267"/>
      <c r="L29" s="267"/>
      <c r="M29" s="267"/>
    </row>
    <row r="30" spans="1:13" s="259" customFormat="1">
      <c r="A30" s="260"/>
      <c r="B30" s="250"/>
      <c r="C30" s="261" t="s">
        <v>416</v>
      </c>
      <c r="D30" s="269">
        <f>24*0.07</f>
        <v>1.6800000000000002</v>
      </c>
      <c r="E30" s="263" t="s">
        <v>88</v>
      </c>
      <c r="F30" s="264"/>
      <c r="G30" s="265">
        <f t="shared" si="1"/>
        <v>0</v>
      </c>
      <c r="H30" s="266" t="s">
        <v>257</v>
      </c>
      <c r="I30" s="257"/>
      <c r="J30" s="267"/>
      <c r="K30" s="267"/>
      <c r="L30" s="267"/>
      <c r="M30" s="267"/>
    </row>
    <row r="31" spans="1:13" s="259" customFormat="1">
      <c r="A31" s="260"/>
      <c r="B31" s="250"/>
      <c r="C31" s="261" t="s">
        <v>259</v>
      </c>
      <c r="D31" s="269">
        <f>11*0.25+84*0.3+24*0.2</f>
        <v>32.75</v>
      </c>
      <c r="E31" s="263" t="s">
        <v>88</v>
      </c>
      <c r="F31" s="264"/>
      <c r="G31" s="265">
        <f>D31*F31</f>
        <v>0</v>
      </c>
      <c r="H31" s="266" t="s">
        <v>257</v>
      </c>
      <c r="I31" s="257"/>
      <c r="J31" s="267"/>
      <c r="K31" s="267" t="s">
        <v>260</v>
      </c>
      <c r="L31" s="267"/>
      <c r="M31" s="267"/>
    </row>
    <row r="32" spans="1:13">
      <c r="A32" s="270"/>
      <c r="B32" s="271"/>
      <c r="C32" s="272" t="s">
        <v>261</v>
      </c>
      <c r="D32" s="273">
        <v>27</v>
      </c>
      <c r="E32" s="271" t="s">
        <v>86</v>
      </c>
      <c r="F32" s="274"/>
      <c r="G32" s="265">
        <f>D32*F32</f>
        <v>0</v>
      </c>
      <c r="H32" s="272"/>
      <c r="I32" s="276"/>
      <c r="K32" s="267"/>
    </row>
    <row r="33" spans="1:13">
      <c r="A33" s="270"/>
      <c r="B33" s="271"/>
      <c r="C33" s="272"/>
      <c r="D33" s="273"/>
      <c r="E33" s="271"/>
      <c r="F33" s="274"/>
      <c r="G33" s="265"/>
      <c r="H33" s="272"/>
      <c r="I33" s="276"/>
      <c r="K33" s="267"/>
    </row>
    <row r="34" spans="1:13" s="259" customFormat="1" ht="18.600000000000001" customHeight="1">
      <c r="A34" s="249"/>
      <c r="B34" s="250"/>
      <c r="C34" s="251" t="s">
        <v>262</v>
      </c>
      <c r="D34" s="277"/>
      <c r="E34" s="253"/>
      <c r="F34" s="254"/>
      <c r="G34" s="255"/>
      <c r="H34" s="256"/>
      <c r="I34" s="257"/>
      <c r="J34" s="258"/>
      <c r="K34" s="258"/>
      <c r="L34" s="258"/>
      <c r="M34" s="258"/>
    </row>
    <row r="35" spans="1:13" s="259" customFormat="1" ht="18.600000000000001" customHeight="1">
      <c r="A35" s="285"/>
      <c r="B35" s="250"/>
      <c r="C35" s="261"/>
      <c r="D35" s="286"/>
      <c r="E35" s="252"/>
      <c r="F35" s="253"/>
      <c r="G35" s="287"/>
      <c r="H35" s="256"/>
      <c r="I35" s="257"/>
      <c r="J35" s="258"/>
      <c r="K35" s="258"/>
      <c r="L35" s="258"/>
      <c r="M35" s="258"/>
    </row>
    <row r="36" spans="1:13" s="259" customFormat="1" ht="18.600000000000001" customHeight="1">
      <c r="A36" s="249"/>
      <c r="B36" s="250"/>
      <c r="C36" s="251" t="s">
        <v>460</v>
      </c>
      <c r="D36" s="277"/>
      <c r="E36" s="253"/>
      <c r="F36" s="254"/>
      <c r="G36" s="255"/>
      <c r="H36" s="256"/>
      <c r="I36" s="257"/>
      <c r="J36" s="258"/>
      <c r="K36" s="258"/>
      <c r="L36" s="258"/>
      <c r="M36" s="258"/>
    </row>
    <row r="37" spans="1:13" s="259" customFormat="1" ht="24">
      <c r="A37" s="260"/>
      <c r="B37" s="250"/>
      <c r="C37" s="261" t="s">
        <v>263</v>
      </c>
      <c r="D37" s="262">
        <f>44*1.05</f>
        <v>46.2</v>
      </c>
      <c r="E37" s="263" t="s">
        <v>84</v>
      </c>
      <c r="F37" s="264"/>
      <c r="G37" s="265">
        <f t="shared" ref="G37:G44" si="2">D37*F37</f>
        <v>0</v>
      </c>
      <c r="H37" s="266" t="s">
        <v>264</v>
      </c>
      <c r="I37" s="257"/>
      <c r="J37" s="267"/>
      <c r="K37" s="267"/>
      <c r="L37" s="267"/>
      <c r="M37" s="267"/>
    </row>
    <row r="38" spans="1:13" s="259" customFormat="1">
      <c r="A38" s="260"/>
      <c r="B38" s="250"/>
      <c r="C38" s="354"/>
      <c r="D38" s="269"/>
      <c r="E38" s="263"/>
      <c r="F38" s="264"/>
      <c r="G38" s="265"/>
      <c r="H38" s="266"/>
      <c r="I38" s="257"/>
      <c r="J38" s="267"/>
      <c r="K38" s="267"/>
      <c r="L38" s="267"/>
      <c r="M38" s="267"/>
    </row>
    <row r="39" spans="1:13" s="259" customFormat="1">
      <c r="A39" s="260"/>
      <c r="B39" s="250"/>
      <c r="C39" s="261" t="s">
        <v>265</v>
      </c>
      <c r="D39" s="269">
        <f>0+1.05*9</f>
        <v>9.4500000000000011</v>
      </c>
      <c r="E39" s="263" t="s">
        <v>84</v>
      </c>
      <c r="F39" s="264"/>
      <c r="G39" s="265">
        <f t="shared" si="2"/>
        <v>0</v>
      </c>
      <c r="H39" s="266" t="s">
        <v>266</v>
      </c>
      <c r="I39" s="257"/>
      <c r="J39" s="267"/>
      <c r="K39" s="267" t="s">
        <v>267</v>
      </c>
      <c r="L39" s="267"/>
      <c r="M39" s="267"/>
    </row>
    <row r="40" spans="1:13" s="259" customFormat="1">
      <c r="A40" s="260"/>
      <c r="B40" s="250"/>
      <c r="C40" s="261" t="s">
        <v>268</v>
      </c>
      <c r="D40" s="269">
        <f>1.07*0*0.2+1.05*44*0.2</f>
        <v>9.24</v>
      </c>
      <c r="E40" s="263" t="s">
        <v>88</v>
      </c>
      <c r="F40" s="264"/>
      <c r="G40" s="265">
        <f t="shared" si="2"/>
        <v>0</v>
      </c>
      <c r="H40" s="266" t="s">
        <v>269</v>
      </c>
      <c r="I40" s="257"/>
      <c r="J40" s="267"/>
      <c r="K40" s="267"/>
      <c r="L40" s="267"/>
      <c r="M40" s="267"/>
    </row>
    <row r="41" spans="1:13" s="259" customFormat="1">
      <c r="A41" s="260"/>
      <c r="B41" s="250"/>
      <c r="C41" s="354"/>
      <c r="D41" s="269"/>
      <c r="E41" s="263"/>
      <c r="F41" s="264"/>
      <c r="G41" s="265"/>
      <c r="H41" s="266"/>
      <c r="I41" s="257"/>
      <c r="J41" s="267"/>
      <c r="K41" s="267"/>
      <c r="L41" s="267"/>
      <c r="M41" s="267"/>
    </row>
    <row r="42" spans="1:13" s="259" customFormat="1">
      <c r="A42" s="260"/>
      <c r="B42" s="250"/>
      <c r="C42" s="261" t="s">
        <v>275</v>
      </c>
      <c r="D42" s="269">
        <v>78</v>
      </c>
      <c r="E42" s="263" t="s">
        <v>84</v>
      </c>
      <c r="F42" s="264"/>
      <c r="G42" s="265">
        <f t="shared" si="2"/>
        <v>0</v>
      </c>
      <c r="H42" s="266"/>
      <c r="I42" s="257"/>
      <c r="J42" s="267"/>
      <c r="K42" s="267"/>
      <c r="L42" s="267"/>
      <c r="M42" s="267"/>
    </row>
    <row r="43" spans="1:13" s="259" customFormat="1">
      <c r="A43" s="260"/>
      <c r="B43" s="250"/>
      <c r="C43" s="261" t="s">
        <v>276</v>
      </c>
      <c r="D43" s="269">
        <v>9</v>
      </c>
      <c r="E43" s="263" t="s">
        <v>84</v>
      </c>
      <c r="F43" s="264"/>
      <c r="G43" s="265">
        <f t="shared" si="2"/>
        <v>0</v>
      </c>
      <c r="H43" s="266"/>
      <c r="I43" s="257"/>
      <c r="J43" s="267"/>
      <c r="K43" s="267"/>
      <c r="L43" s="267"/>
      <c r="M43" s="267"/>
    </row>
    <row r="44" spans="1:13" s="259" customFormat="1">
      <c r="A44" s="260"/>
      <c r="B44" s="250"/>
      <c r="C44" s="261" t="s">
        <v>279</v>
      </c>
      <c r="D44" s="269">
        <f>9*0.03+78*0.04</f>
        <v>3.39</v>
      </c>
      <c r="E44" s="263" t="s">
        <v>88</v>
      </c>
      <c r="F44" s="264"/>
      <c r="G44" s="265">
        <f t="shared" si="2"/>
        <v>0</v>
      </c>
      <c r="H44" s="266" t="s">
        <v>280</v>
      </c>
      <c r="I44" s="257"/>
      <c r="J44" s="267"/>
      <c r="K44" s="267"/>
      <c r="L44" s="267"/>
      <c r="M44" s="267"/>
    </row>
    <row r="45" spans="1:13" s="259" customFormat="1">
      <c r="A45" s="260"/>
      <c r="B45" s="250"/>
      <c r="C45" s="261"/>
      <c r="D45" s="269"/>
      <c r="E45" s="263"/>
      <c r="F45" s="264"/>
      <c r="G45" s="265"/>
      <c r="H45" s="266"/>
      <c r="I45" s="257"/>
      <c r="J45" s="267"/>
      <c r="K45" s="267"/>
      <c r="L45" s="267"/>
      <c r="M45" s="267"/>
    </row>
    <row r="46" spans="1:13" s="259" customFormat="1" ht="18.600000000000001" customHeight="1">
      <c r="A46" s="249"/>
      <c r="B46" s="250"/>
      <c r="C46" s="251" t="s">
        <v>461</v>
      </c>
      <c r="D46" s="277"/>
      <c r="E46" s="253"/>
      <c r="F46" s="254"/>
      <c r="G46" s="255"/>
      <c r="H46" s="256"/>
      <c r="I46" s="257"/>
      <c r="J46" s="258"/>
      <c r="K46" s="258"/>
      <c r="L46" s="258"/>
      <c r="M46" s="258"/>
    </row>
    <row r="47" spans="1:13" s="259" customFormat="1" ht="24">
      <c r="A47" s="260"/>
      <c r="B47" s="250"/>
      <c r="C47" s="261" t="s">
        <v>263</v>
      </c>
      <c r="D47" s="262">
        <f>107*1.05</f>
        <v>112.35000000000001</v>
      </c>
      <c r="E47" s="263" t="s">
        <v>84</v>
      </c>
      <c r="F47" s="264"/>
      <c r="G47" s="265">
        <f t="shared" ref="G47" si="3">D47*F47</f>
        <v>0</v>
      </c>
      <c r="H47" s="266" t="s">
        <v>264</v>
      </c>
      <c r="I47" s="257"/>
      <c r="J47" s="267"/>
      <c r="K47" s="267"/>
      <c r="L47" s="267"/>
      <c r="M47" s="267"/>
    </row>
    <row r="48" spans="1:13" s="259" customFormat="1">
      <c r="A48" s="260"/>
      <c r="B48" s="250"/>
      <c r="C48" s="354"/>
      <c r="D48" s="269"/>
      <c r="E48" s="263"/>
      <c r="F48" s="264"/>
      <c r="G48" s="265"/>
      <c r="H48" s="266"/>
      <c r="I48" s="257"/>
      <c r="J48" s="267"/>
      <c r="K48" s="267"/>
      <c r="L48" s="267"/>
      <c r="M48" s="267"/>
    </row>
    <row r="49" spans="1:13" s="259" customFormat="1">
      <c r="A49" s="260"/>
      <c r="B49" s="250"/>
      <c r="C49" s="261" t="s">
        <v>265</v>
      </c>
      <c r="D49" s="269">
        <f>20+1.05*39</f>
        <v>60.95</v>
      </c>
      <c r="E49" s="263" t="s">
        <v>84</v>
      </c>
      <c r="F49" s="264"/>
      <c r="G49" s="265">
        <f t="shared" ref="G49:G50" si="4">D49*F49</f>
        <v>0</v>
      </c>
      <c r="H49" s="266" t="s">
        <v>266</v>
      </c>
      <c r="I49" s="257"/>
      <c r="J49" s="267"/>
      <c r="K49" s="267" t="s">
        <v>267</v>
      </c>
      <c r="L49" s="267"/>
      <c r="M49" s="267"/>
    </row>
    <row r="50" spans="1:13" s="259" customFormat="1">
      <c r="A50" s="260"/>
      <c r="B50" s="250"/>
      <c r="C50" s="261" t="s">
        <v>268</v>
      </c>
      <c r="D50" s="269">
        <f>1.07*20*0.2+1.05*107*0.2</f>
        <v>26.750000000000004</v>
      </c>
      <c r="E50" s="263" t="s">
        <v>88</v>
      </c>
      <c r="F50" s="264"/>
      <c r="G50" s="265">
        <f t="shared" si="4"/>
        <v>0</v>
      </c>
      <c r="H50" s="266" t="s">
        <v>269</v>
      </c>
      <c r="I50" s="257"/>
      <c r="J50" s="267"/>
      <c r="K50" s="267"/>
      <c r="L50" s="267"/>
      <c r="M50" s="267"/>
    </row>
    <row r="51" spans="1:13" s="259" customFormat="1">
      <c r="A51" s="260"/>
      <c r="B51" s="250"/>
      <c r="C51" s="354"/>
      <c r="D51" s="269"/>
      <c r="E51" s="263"/>
      <c r="F51" s="264"/>
      <c r="G51" s="265"/>
      <c r="H51" s="266"/>
      <c r="I51" s="257"/>
      <c r="J51" s="267"/>
      <c r="K51" s="267"/>
      <c r="L51" s="267"/>
      <c r="M51" s="267"/>
    </row>
    <row r="52" spans="1:13" s="259" customFormat="1">
      <c r="A52" s="260"/>
      <c r="B52" s="250"/>
      <c r="C52" s="261" t="s">
        <v>270</v>
      </c>
      <c r="D52" s="269">
        <v>20</v>
      </c>
      <c r="E52" s="263" t="s">
        <v>84</v>
      </c>
      <c r="F52" s="264"/>
      <c r="G52" s="265">
        <f t="shared" ref="G52:G61" si="5">D52*F52</f>
        <v>0</v>
      </c>
      <c r="H52" s="266" t="s">
        <v>271</v>
      </c>
      <c r="I52" s="257"/>
      <c r="J52" s="267"/>
      <c r="K52" s="267"/>
      <c r="L52" s="267"/>
      <c r="M52" s="267"/>
    </row>
    <row r="53" spans="1:13" s="259" customFormat="1">
      <c r="A53" s="260"/>
      <c r="B53" s="250"/>
      <c r="C53" s="261" t="s">
        <v>417</v>
      </c>
      <c r="D53" s="269">
        <v>20</v>
      </c>
      <c r="E53" s="263" t="s">
        <v>84</v>
      </c>
      <c r="F53" s="264"/>
      <c r="G53" s="265">
        <f t="shared" si="5"/>
        <v>0</v>
      </c>
      <c r="H53" s="266" t="s">
        <v>418</v>
      </c>
      <c r="I53" s="257"/>
      <c r="J53" s="267"/>
      <c r="K53" s="267"/>
      <c r="L53" s="267"/>
      <c r="M53" s="267"/>
    </row>
    <row r="54" spans="1:13" s="259" customFormat="1">
      <c r="A54" s="260"/>
      <c r="B54" s="250"/>
      <c r="C54" s="261" t="s">
        <v>272</v>
      </c>
      <c r="D54" s="269">
        <v>20</v>
      </c>
      <c r="E54" s="263" t="s">
        <v>84</v>
      </c>
      <c r="F54" s="264"/>
      <c r="G54" s="265">
        <f t="shared" si="5"/>
        <v>0</v>
      </c>
      <c r="H54" s="266"/>
      <c r="I54" s="257"/>
      <c r="J54" s="267"/>
      <c r="K54" s="267"/>
      <c r="L54" s="267"/>
      <c r="M54" s="267"/>
    </row>
    <row r="55" spans="1:13" s="259" customFormat="1">
      <c r="A55" s="260"/>
      <c r="B55" s="250"/>
      <c r="C55" s="261" t="s">
        <v>273</v>
      </c>
      <c r="D55" s="269">
        <v>20</v>
      </c>
      <c r="E55" s="263" t="s">
        <v>84</v>
      </c>
      <c r="F55" s="264"/>
      <c r="G55" s="265">
        <f t="shared" si="5"/>
        <v>0</v>
      </c>
      <c r="H55" s="266" t="s">
        <v>274</v>
      </c>
      <c r="I55" s="257"/>
      <c r="J55" s="267"/>
      <c r="K55" s="267"/>
      <c r="L55" s="267"/>
      <c r="M55" s="267"/>
    </row>
    <row r="56" spans="1:13" s="259" customFormat="1">
      <c r="A56" s="260"/>
      <c r="B56" s="250"/>
      <c r="C56" s="261" t="s">
        <v>275</v>
      </c>
      <c r="D56" s="269">
        <v>122</v>
      </c>
      <c r="E56" s="263" t="s">
        <v>84</v>
      </c>
      <c r="F56" s="264"/>
      <c r="G56" s="265">
        <f t="shared" si="5"/>
        <v>0</v>
      </c>
      <c r="H56" s="266"/>
      <c r="I56" s="257"/>
      <c r="J56" s="267"/>
      <c r="K56" s="267"/>
      <c r="L56" s="267"/>
      <c r="M56" s="267"/>
    </row>
    <row r="57" spans="1:13" s="259" customFormat="1">
      <c r="A57" s="260"/>
      <c r="B57" s="250"/>
      <c r="C57" s="261" t="s">
        <v>276</v>
      </c>
      <c r="D57" s="269">
        <f>39-D58-D59</f>
        <v>35</v>
      </c>
      <c r="E57" s="263" t="s">
        <v>84</v>
      </c>
      <c r="F57" s="264"/>
      <c r="G57" s="265">
        <f t="shared" si="5"/>
        <v>0</v>
      </c>
      <c r="H57" s="266"/>
      <c r="I57" s="257"/>
      <c r="J57" s="267"/>
      <c r="K57" s="267"/>
      <c r="L57" s="267"/>
      <c r="M57" s="267"/>
    </row>
    <row r="58" spans="1:13" s="259" customFormat="1">
      <c r="A58" s="260"/>
      <c r="B58" s="250"/>
      <c r="C58" s="261" t="s">
        <v>277</v>
      </c>
      <c r="D58" s="269">
        <v>2.4</v>
      </c>
      <c r="E58" s="263" t="s">
        <v>84</v>
      </c>
      <c r="F58" s="264"/>
      <c r="G58" s="265">
        <f t="shared" si="5"/>
        <v>0</v>
      </c>
      <c r="H58" s="266"/>
      <c r="I58" s="257"/>
      <c r="J58" s="267"/>
      <c r="K58" s="267"/>
      <c r="L58" s="267"/>
      <c r="M58" s="267"/>
    </row>
    <row r="59" spans="1:13" s="259" customFormat="1">
      <c r="A59" s="260"/>
      <c r="B59" s="250"/>
      <c r="C59" s="261" t="s">
        <v>278</v>
      </c>
      <c r="D59" s="269">
        <f>8*0.2</f>
        <v>1.6</v>
      </c>
      <c r="E59" s="263" t="s">
        <v>84</v>
      </c>
      <c r="F59" s="264"/>
      <c r="G59" s="265">
        <f t="shared" si="5"/>
        <v>0</v>
      </c>
      <c r="H59" s="266"/>
      <c r="I59" s="257"/>
      <c r="J59" s="267"/>
      <c r="K59" s="267"/>
      <c r="L59" s="267"/>
      <c r="M59" s="267"/>
    </row>
    <row r="60" spans="1:13" s="259" customFormat="1">
      <c r="A60" s="260"/>
      <c r="B60" s="250"/>
      <c r="C60" s="261" t="s">
        <v>279</v>
      </c>
      <c r="D60" s="269">
        <f>39*0.03+122*0.04</f>
        <v>6.05</v>
      </c>
      <c r="E60" s="263" t="s">
        <v>88</v>
      </c>
      <c r="F60" s="264"/>
      <c r="G60" s="265">
        <f t="shared" si="5"/>
        <v>0</v>
      </c>
      <c r="H60" s="266" t="s">
        <v>280</v>
      </c>
      <c r="I60" s="257"/>
      <c r="J60" s="267"/>
      <c r="K60" s="267"/>
      <c r="L60" s="267"/>
      <c r="M60" s="267"/>
    </row>
    <row r="61" spans="1:13" s="259" customFormat="1">
      <c r="A61" s="260"/>
      <c r="B61" s="250"/>
      <c r="C61" s="261" t="s">
        <v>281</v>
      </c>
      <c r="D61" s="269">
        <v>27</v>
      </c>
      <c r="E61" s="263" t="s">
        <v>86</v>
      </c>
      <c r="F61" s="264"/>
      <c r="G61" s="265">
        <f t="shared" si="5"/>
        <v>0</v>
      </c>
      <c r="H61" s="266"/>
      <c r="I61" s="257"/>
      <c r="J61" s="267"/>
      <c r="K61" s="267"/>
      <c r="L61" s="267"/>
      <c r="M61" s="267"/>
    </row>
    <row r="62" spans="1:13" s="259" customFormat="1" ht="18.600000000000001" customHeight="1">
      <c r="A62" s="285"/>
      <c r="B62" s="250"/>
      <c r="C62" s="261"/>
      <c r="D62" s="286"/>
      <c r="E62" s="252"/>
      <c r="F62" s="253"/>
      <c r="G62" s="287"/>
      <c r="H62" s="256"/>
      <c r="I62" s="257"/>
      <c r="J62" s="258"/>
      <c r="K62" s="258"/>
      <c r="L62" s="258"/>
      <c r="M62" s="258"/>
    </row>
    <row r="63" spans="1:13" s="259" customFormat="1" ht="18.600000000000001" customHeight="1">
      <c r="A63" s="249"/>
      <c r="B63" s="250"/>
      <c r="C63" s="251" t="s">
        <v>462</v>
      </c>
      <c r="D63" s="277"/>
      <c r="E63" s="253"/>
      <c r="F63" s="254"/>
      <c r="G63" s="255"/>
      <c r="H63" s="256"/>
      <c r="I63" s="257"/>
      <c r="J63" s="258"/>
      <c r="K63" s="258"/>
      <c r="L63" s="258"/>
      <c r="M63" s="258"/>
    </row>
    <row r="64" spans="1:13">
      <c r="A64" s="288"/>
      <c r="B64" s="271"/>
      <c r="C64" s="272" t="s">
        <v>282</v>
      </c>
      <c r="D64" s="273">
        <v>1</v>
      </c>
      <c r="E64" s="271" t="s">
        <v>87</v>
      </c>
      <c r="F64" s="274"/>
      <c r="G64" s="265">
        <f t="shared" ref="G64" si="6">D64*F64</f>
        <v>0</v>
      </c>
      <c r="H64" s="272"/>
      <c r="I64" s="276"/>
    </row>
    <row r="65" spans="1:13" s="259" customFormat="1" ht="18.600000000000001" customHeight="1">
      <c r="A65" s="285"/>
      <c r="B65" s="250"/>
      <c r="C65" s="261"/>
      <c r="D65" s="286"/>
      <c r="E65" s="252"/>
      <c r="F65" s="253"/>
      <c r="G65" s="287"/>
      <c r="H65" s="256"/>
      <c r="I65" s="257"/>
      <c r="J65" s="258"/>
      <c r="K65" s="258"/>
      <c r="L65" s="258"/>
      <c r="M65" s="258"/>
    </row>
    <row r="66" spans="1:13" s="259" customFormat="1" ht="18.600000000000001" customHeight="1">
      <c r="A66" s="249"/>
      <c r="B66" s="250"/>
      <c r="C66" s="251" t="s">
        <v>463</v>
      </c>
      <c r="D66" s="277"/>
      <c r="E66" s="253"/>
      <c r="F66" s="254"/>
      <c r="G66" s="255"/>
      <c r="H66" s="256"/>
      <c r="I66" s="257"/>
      <c r="J66" s="258"/>
      <c r="K66" s="258"/>
      <c r="L66" s="258"/>
      <c r="M66" s="258"/>
    </row>
    <row r="67" spans="1:13" s="259" customFormat="1">
      <c r="A67" s="260"/>
      <c r="B67" s="250"/>
      <c r="C67" s="261" t="s">
        <v>283</v>
      </c>
      <c r="D67" s="269">
        <v>33</v>
      </c>
      <c r="E67" s="263" t="s">
        <v>86</v>
      </c>
      <c r="F67" s="264"/>
      <c r="G67" s="265">
        <f>D67*F67</f>
        <v>0</v>
      </c>
      <c r="H67" s="266" t="s">
        <v>284</v>
      </c>
      <c r="I67" s="257"/>
      <c r="J67" s="267"/>
      <c r="K67" s="267"/>
      <c r="L67" s="267"/>
      <c r="M67" s="267"/>
    </row>
    <row r="68" spans="1:13" s="259" customFormat="1">
      <c r="A68" s="260"/>
      <c r="B68" s="250"/>
      <c r="C68" s="261" t="s">
        <v>285</v>
      </c>
      <c r="D68" s="269">
        <v>1.7</v>
      </c>
      <c r="E68" s="263" t="s">
        <v>86</v>
      </c>
      <c r="F68" s="264"/>
      <c r="G68" s="265">
        <f>D68*F68</f>
        <v>0</v>
      </c>
      <c r="H68" s="266" t="s">
        <v>286</v>
      </c>
      <c r="I68" s="257"/>
      <c r="J68" s="267"/>
      <c r="K68" s="267"/>
      <c r="L68" s="267"/>
      <c r="M68" s="267"/>
    </row>
    <row r="69" spans="1:13" s="259" customFormat="1">
      <c r="A69" s="260"/>
      <c r="B69" s="250"/>
      <c r="C69" s="261"/>
      <c r="D69" s="269"/>
      <c r="E69" s="263"/>
      <c r="F69" s="264"/>
      <c r="G69" s="265"/>
      <c r="H69" s="266"/>
      <c r="I69" s="257"/>
      <c r="J69" s="267"/>
      <c r="K69" s="267"/>
      <c r="L69" s="267"/>
      <c r="M69" s="267"/>
    </row>
    <row r="70" spans="1:13" s="259" customFormat="1" ht="18.600000000000001" customHeight="1">
      <c r="A70" s="249"/>
      <c r="B70" s="250"/>
      <c r="C70" s="251" t="s">
        <v>464</v>
      </c>
      <c r="D70" s="277"/>
      <c r="E70" s="253"/>
      <c r="F70" s="254"/>
      <c r="G70" s="255"/>
      <c r="H70" s="256"/>
      <c r="I70" s="257"/>
      <c r="J70" s="258"/>
      <c r="K70" s="258"/>
      <c r="L70" s="258"/>
      <c r="M70" s="258"/>
    </row>
    <row r="71" spans="1:13" s="259" customFormat="1">
      <c r="A71" s="260"/>
      <c r="B71" s="250"/>
      <c r="C71" s="261" t="s">
        <v>283</v>
      </c>
      <c r="D71" s="269">
        <v>59</v>
      </c>
      <c r="E71" s="263" t="s">
        <v>86</v>
      </c>
      <c r="F71" s="264"/>
      <c r="G71" s="265">
        <f>D71*F71</f>
        <v>0</v>
      </c>
      <c r="H71" s="266" t="s">
        <v>284</v>
      </c>
      <c r="I71" s="257"/>
      <c r="J71" s="267"/>
      <c r="K71" s="267"/>
      <c r="L71" s="267"/>
      <c r="M71" s="267"/>
    </row>
    <row r="72" spans="1:13" s="259" customFormat="1">
      <c r="A72" s="260"/>
      <c r="B72" s="250"/>
      <c r="C72" s="261" t="s">
        <v>285</v>
      </c>
      <c r="D72" s="269">
        <v>66.3</v>
      </c>
      <c r="E72" s="263" t="s">
        <v>86</v>
      </c>
      <c r="F72" s="264"/>
      <c r="G72" s="265">
        <f>D72*F72</f>
        <v>0</v>
      </c>
      <c r="H72" s="266" t="s">
        <v>286</v>
      </c>
      <c r="I72" s="257"/>
      <c r="J72" s="267"/>
      <c r="K72" s="267"/>
      <c r="L72" s="267"/>
      <c r="M72" s="267"/>
    </row>
    <row r="73" spans="1:13" s="218" customFormat="1" ht="18.600000000000001" customHeight="1">
      <c r="A73" s="289"/>
      <c r="B73" s="273"/>
      <c r="C73" s="290"/>
      <c r="D73" s="273"/>
      <c r="E73" s="273"/>
      <c r="F73" s="291"/>
      <c r="G73" s="265"/>
      <c r="H73" s="292"/>
      <c r="I73" s="293"/>
      <c r="K73" s="267"/>
    </row>
    <row r="74" spans="1:13" s="259" customFormat="1" ht="18.600000000000001" customHeight="1">
      <c r="A74" s="249"/>
      <c r="B74" s="250"/>
      <c r="C74" s="251" t="s">
        <v>465</v>
      </c>
      <c r="D74" s="277"/>
      <c r="E74" s="253"/>
      <c r="F74" s="254"/>
      <c r="G74" s="255"/>
      <c r="H74" s="256"/>
      <c r="I74" s="257"/>
      <c r="J74" s="258"/>
      <c r="K74" s="258"/>
      <c r="L74" s="258"/>
      <c r="M74" s="258"/>
    </row>
    <row r="75" spans="1:13" s="259" customFormat="1" ht="24">
      <c r="A75" s="260"/>
      <c r="B75" s="250"/>
      <c r="C75" s="261" t="s">
        <v>287</v>
      </c>
      <c r="D75" s="262">
        <v>25</v>
      </c>
      <c r="E75" s="263" t="s">
        <v>86</v>
      </c>
      <c r="F75" s="264"/>
      <c r="G75" s="265">
        <f>D75*F75</f>
        <v>0</v>
      </c>
      <c r="H75" s="294" t="s">
        <v>288</v>
      </c>
      <c r="I75" s="257"/>
      <c r="J75" s="267"/>
      <c r="K75" s="267"/>
      <c r="L75" s="267"/>
      <c r="M75" s="267"/>
    </row>
    <row r="76" spans="1:13" s="259" customFormat="1">
      <c r="A76" s="260"/>
      <c r="B76" s="250"/>
      <c r="C76" s="261"/>
      <c r="D76" s="355"/>
      <c r="E76" s="263"/>
      <c r="F76" s="264"/>
      <c r="G76" s="265"/>
      <c r="H76" s="290"/>
      <c r="I76" s="257"/>
      <c r="J76" s="267"/>
      <c r="K76" s="267"/>
      <c r="L76" s="267"/>
      <c r="M76" s="267"/>
    </row>
    <row r="77" spans="1:13" s="259" customFormat="1" ht="18.600000000000001" customHeight="1">
      <c r="A77" s="249"/>
      <c r="B77" s="250"/>
      <c r="C77" s="251" t="s">
        <v>466</v>
      </c>
      <c r="D77" s="277"/>
      <c r="E77" s="253"/>
      <c r="F77" s="254"/>
      <c r="G77" s="255"/>
      <c r="H77" s="256"/>
      <c r="I77" s="257"/>
      <c r="J77" s="258"/>
      <c r="K77" s="258"/>
      <c r="L77" s="258"/>
      <c r="M77" s="258"/>
    </row>
    <row r="78" spans="1:13" s="259" customFormat="1" ht="24">
      <c r="A78" s="260"/>
      <c r="B78" s="250"/>
      <c r="C78" s="261" t="s">
        <v>287</v>
      </c>
      <c r="D78" s="262">
        <v>91</v>
      </c>
      <c r="E78" s="263" t="s">
        <v>86</v>
      </c>
      <c r="F78" s="264"/>
      <c r="G78" s="265">
        <f>D78*F78</f>
        <v>0</v>
      </c>
      <c r="H78" s="294" t="s">
        <v>288</v>
      </c>
      <c r="I78" s="257"/>
      <c r="J78" s="267"/>
      <c r="K78" s="267"/>
      <c r="L78" s="267"/>
      <c r="M78" s="267"/>
    </row>
    <row r="79" spans="1:13" s="259" customFormat="1">
      <c r="A79" s="260"/>
      <c r="B79" s="250"/>
      <c r="C79" s="261"/>
      <c r="D79" s="269"/>
      <c r="E79" s="263"/>
      <c r="F79" s="264"/>
      <c r="G79" s="265"/>
      <c r="H79" s="266"/>
      <c r="I79" s="257"/>
      <c r="J79" s="267"/>
      <c r="K79" s="267"/>
      <c r="L79" s="267"/>
      <c r="M79" s="267"/>
    </row>
    <row r="80" spans="1:13" s="259" customFormat="1" ht="18.600000000000001" customHeight="1">
      <c r="A80" s="260"/>
      <c r="B80" s="250"/>
      <c r="C80" s="251" t="s">
        <v>467</v>
      </c>
      <c r="D80" s="295"/>
      <c r="E80" s="263"/>
      <c r="F80" s="253"/>
      <c r="G80" s="265"/>
      <c r="H80" s="266"/>
      <c r="I80" s="257"/>
      <c r="J80" s="258"/>
      <c r="K80" s="258"/>
      <c r="L80" s="258"/>
      <c r="M80" s="258"/>
    </row>
    <row r="81" spans="1:13" s="259" customFormat="1">
      <c r="A81" s="260"/>
      <c r="B81" s="250"/>
      <c r="C81" s="261" t="s">
        <v>419</v>
      </c>
      <c r="D81" s="269">
        <v>1</v>
      </c>
      <c r="E81" s="263" t="s">
        <v>175</v>
      </c>
      <c r="F81" s="264"/>
      <c r="G81" s="265">
        <f t="shared" ref="G81:G82" si="7">D81*F81</f>
        <v>0</v>
      </c>
      <c r="H81" s="266" t="s">
        <v>420</v>
      </c>
      <c r="I81" s="257"/>
      <c r="J81" s="267"/>
      <c r="K81" s="267"/>
      <c r="L81" s="267"/>
      <c r="M81" s="267"/>
    </row>
    <row r="82" spans="1:13" s="259" customFormat="1">
      <c r="A82" s="260"/>
      <c r="B82" s="250"/>
      <c r="C82" s="261" t="s">
        <v>421</v>
      </c>
      <c r="D82" s="269">
        <v>1</v>
      </c>
      <c r="E82" s="263" t="s">
        <v>175</v>
      </c>
      <c r="F82" s="264"/>
      <c r="G82" s="265">
        <f t="shared" si="7"/>
        <v>0</v>
      </c>
      <c r="H82" s="266" t="s">
        <v>422</v>
      </c>
      <c r="I82" s="257"/>
      <c r="J82" s="267"/>
      <c r="K82" s="267"/>
      <c r="L82" s="267"/>
      <c r="M82" s="267"/>
    </row>
    <row r="83" spans="1:13" s="259" customFormat="1">
      <c r="A83" s="260"/>
      <c r="B83" s="250"/>
      <c r="C83" s="261"/>
      <c r="D83" s="269"/>
      <c r="E83" s="263"/>
      <c r="F83" s="264"/>
      <c r="G83" s="265"/>
      <c r="H83" s="266"/>
      <c r="I83" s="257"/>
      <c r="J83" s="267"/>
      <c r="K83" s="267"/>
      <c r="L83" s="267"/>
      <c r="M83" s="267"/>
    </row>
    <row r="84" spans="1:13" s="259" customFormat="1" ht="18.600000000000001" customHeight="1">
      <c r="A84" s="260"/>
      <c r="B84" s="250"/>
      <c r="C84" s="251" t="s">
        <v>468</v>
      </c>
      <c r="D84" s="295"/>
      <c r="E84" s="263"/>
      <c r="F84" s="253"/>
      <c r="G84" s="265"/>
      <c r="H84" s="266"/>
      <c r="I84" s="257"/>
      <c r="J84" s="258"/>
      <c r="K84" s="258"/>
      <c r="L84" s="258"/>
      <c r="M84" s="258"/>
    </row>
    <row r="85" spans="1:13" s="259" customFormat="1">
      <c r="A85" s="260"/>
      <c r="B85" s="250"/>
      <c r="C85" s="261" t="s">
        <v>289</v>
      </c>
      <c r="D85" s="269">
        <f>24*0.125*0.5</f>
        <v>1.5</v>
      </c>
      <c r="E85" s="263" t="s">
        <v>84</v>
      </c>
      <c r="F85" s="264"/>
      <c r="G85" s="265">
        <f t="shared" ref="G85:G89" si="8">D85*F85</f>
        <v>0</v>
      </c>
      <c r="H85" s="266"/>
      <c r="I85" s="257"/>
      <c r="J85" s="267"/>
      <c r="K85" s="267"/>
      <c r="L85" s="267"/>
      <c r="M85" s="267"/>
    </row>
    <row r="86" spans="1:13" s="259" customFormat="1">
      <c r="A86" s="260"/>
      <c r="B86" s="250"/>
      <c r="C86" s="261" t="s">
        <v>290</v>
      </c>
      <c r="D86" s="269">
        <v>1</v>
      </c>
      <c r="E86" s="263" t="s">
        <v>175</v>
      </c>
      <c r="F86" s="264"/>
      <c r="G86" s="265">
        <f t="shared" si="8"/>
        <v>0</v>
      </c>
      <c r="H86" s="266" t="s">
        <v>291</v>
      </c>
      <c r="I86" s="257"/>
      <c r="J86" s="267"/>
      <c r="K86" s="267"/>
      <c r="L86" s="267"/>
      <c r="M86" s="267"/>
    </row>
    <row r="87" spans="1:13" s="259" customFormat="1">
      <c r="A87" s="260"/>
      <c r="B87" s="250"/>
      <c r="C87" s="261" t="s">
        <v>292</v>
      </c>
      <c r="D87" s="269">
        <v>1</v>
      </c>
      <c r="E87" s="263" t="s">
        <v>175</v>
      </c>
      <c r="F87" s="264"/>
      <c r="G87" s="265">
        <f t="shared" si="8"/>
        <v>0</v>
      </c>
      <c r="H87" s="266" t="s">
        <v>293</v>
      </c>
      <c r="I87" s="257"/>
      <c r="J87" s="267"/>
      <c r="K87" s="267"/>
      <c r="L87" s="267"/>
      <c r="M87" s="267"/>
    </row>
    <row r="88" spans="1:13" s="259" customFormat="1">
      <c r="A88" s="260"/>
      <c r="B88" s="250"/>
      <c r="C88" s="261" t="s">
        <v>294</v>
      </c>
      <c r="D88" s="269">
        <v>1</v>
      </c>
      <c r="E88" s="263" t="s">
        <v>175</v>
      </c>
      <c r="F88" s="264"/>
      <c r="G88" s="265">
        <f t="shared" si="8"/>
        <v>0</v>
      </c>
      <c r="H88" s="266" t="s">
        <v>291</v>
      </c>
      <c r="I88" s="257"/>
      <c r="J88" s="267"/>
      <c r="K88" s="267"/>
      <c r="L88" s="267"/>
      <c r="M88" s="267"/>
    </row>
    <row r="89" spans="1:13" s="259" customFormat="1">
      <c r="A89" s="260"/>
      <c r="B89" s="250"/>
      <c r="C89" s="261" t="s">
        <v>295</v>
      </c>
      <c r="D89" s="269">
        <v>1</v>
      </c>
      <c r="E89" s="263" t="s">
        <v>175</v>
      </c>
      <c r="F89" s="264"/>
      <c r="G89" s="265">
        <f t="shared" si="8"/>
        <v>0</v>
      </c>
      <c r="H89" s="266" t="s">
        <v>296</v>
      </c>
      <c r="I89" s="257"/>
      <c r="J89" s="267"/>
      <c r="K89" s="267"/>
      <c r="L89" s="267"/>
      <c r="M89" s="267"/>
    </row>
    <row r="90" spans="1:13" s="259" customFormat="1">
      <c r="A90" s="260"/>
      <c r="B90" s="250"/>
      <c r="C90" s="261"/>
      <c r="D90" s="269"/>
      <c r="E90" s="263"/>
      <c r="F90" s="264"/>
      <c r="G90" s="265"/>
      <c r="H90" s="266"/>
      <c r="I90" s="257"/>
      <c r="J90" s="267"/>
      <c r="K90" s="267"/>
      <c r="L90" s="267"/>
      <c r="M90" s="267"/>
    </row>
  </sheetData>
  <pageMargins left="0.7" right="0.7" top="0.78740157499999996" bottom="0.78740157499999996" header="0.3" footer="0.3"/>
  <pageSetup paperSize="9" scale="4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C26" sqref="C26"/>
    </sheetView>
  </sheetViews>
  <sheetFormatPr defaultColWidth="8.85546875" defaultRowHeight="12"/>
  <cols>
    <col min="1" max="1" width="8.5703125" style="235" customWidth="1"/>
    <col min="2" max="2" width="11" style="235" customWidth="1"/>
    <col min="3" max="3" width="60.42578125" style="296" customWidth="1"/>
    <col min="4" max="5" width="10.42578125" style="235" customWidth="1"/>
    <col min="6" max="6" width="12.42578125" style="297" customWidth="1"/>
    <col min="7" max="7" width="14.5703125" style="297" customWidth="1"/>
    <col min="8" max="8" width="89.42578125" style="235" customWidth="1"/>
    <col min="9" max="9" width="36.85546875" style="235" customWidth="1"/>
    <col min="10" max="10" width="8.85546875" style="235"/>
    <col min="11" max="11" width="9" style="235" customWidth="1"/>
    <col min="12" max="256" width="8.85546875" style="235"/>
    <col min="257" max="257" width="8.5703125" style="235" customWidth="1"/>
    <col min="258" max="258" width="11" style="235" customWidth="1"/>
    <col min="259" max="259" width="60.42578125" style="235" customWidth="1"/>
    <col min="260" max="261" width="10.42578125" style="235" customWidth="1"/>
    <col min="262" max="262" width="12.42578125" style="235" customWidth="1"/>
    <col min="263" max="263" width="14.5703125" style="235" customWidth="1"/>
    <col min="264" max="264" width="89.42578125" style="235" customWidth="1"/>
    <col min="265" max="265" width="36.85546875" style="235" customWidth="1"/>
    <col min="266" max="266" width="8.85546875" style="235"/>
    <col min="267" max="267" width="9" style="235" customWidth="1"/>
    <col min="268" max="512" width="8.85546875" style="235"/>
    <col min="513" max="513" width="8.5703125" style="235" customWidth="1"/>
    <col min="514" max="514" width="11" style="235" customWidth="1"/>
    <col min="515" max="515" width="60.42578125" style="235" customWidth="1"/>
    <col min="516" max="517" width="10.42578125" style="235" customWidth="1"/>
    <col min="518" max="518" width="12.42578125" style="235" customWidth="1"/>
    <col min="519" max="519" width="14.5703125" style="235" customWidth="1"/>
    <col min="520" max="520" width="89.42578125" style="235" customWidth="1"/>
    <col min="521" max="521" width="36.85546875" style="235" customWidth="1"/>
    <col min="522" max="522" width="8.85546875" style="235"/>
    <col min="523" max="523" width="9" style="235" customWidth="1"/>
    <col min="524" max="768" width="8.85546875" style="235"/>
    <col min="769" max="769" width="8.5703125" style="235" customWidth="1"/>
    <col min="770" max="770" width="11" style="235" customWidth="1"/>
    <col min="771" max="771" width="60.42578125" style="235" customWidth="1"/>
    <col min="772" max="773" width="10.42578125" style="235" customWidth="1"/>
    <col min="774" max="774" width="12.42578125" style="235" customWidth="1"/>
    <col min="775" max="775" width="14.5703125" style="235" customWidth="1"/>
    <col min="776" max="776" width="89.42578125" style="235" customWidth="1"/>
    <col min="777" max="777" width="36.85546875" style="235" customWidth="1"/>
    <col min="778" max="778" width="8.85546875" style="235"/>
    <col min="779" max="779" width="9" style="235" customWidth="1"/>
    <col min="780" max="1024" width="8.85546875" style="235"/>
    <col min="1025" max="1025" width="8.5703125" style="235" customWidth="1"/>
    <col min="1026" max="1026" width="11" style="235" customWidth="1"/>
    <col min="1027" max="1027" width="60.42578125" style="235" customWidth="1"/>
    <col min="1028" max="1029" width="10.42578125" style="235" customWidth="1"/>
    <col min="1030" max="1030" width="12.42578125" style="235" customWidth="1"/>
    <col min="1031" max="1031" width="14.5703125" style="235" customWidth="1"/>
    <col min="1032" max="1032" width="89.42578125" style="235" customWidth="1"/>
    <col min="1033" max="1033" width="36.85546875" style="235" customWidth="1"/>
    <col min="1034" max="1034" width="8.85546875" style="235"/>
    <col min="1035" max="1035" width="9" style="235" customWidth="1"/>
    <col min="1036" max="1280" width="8.85546875" style="235"/>
    <col min="1281" max="1281" width="8.5703125" style="235" customWidth="1"/>
    <col min="1282" max="1282" width="11" style="235" customWidth="1"/>
    <col min="1283" max="1283" width="60.42578125" style="235" customWidth="1"/>
    <col min="1284" max="1285" width="10.42578125" style="235" customWidth="1"/>
    <col min="1286" max="1286" width="12.42578125" style="235" customWidth="1"/>
    <col min="1287" max="1287" width="14.5703125" style="235" customWidth="1"/>
    <col min="1288" max="1288" width="89.42578125" style="235" customWidth="1"/>
    <col min="1289" max="1289" width="36.85546875" style="235" customWidth="1"/>
    <col min="1290" max="1290" width="8.85546875" style="235"/>
    <col min="1291" max="1291" width="9" style="235" customWidth="1"/>
    <col min="1292" max="1536" width="8.85546875" style="235"/>
    <col min="1537" max="1537" width="8.5703125" style="235" customWidth="1"/>
    <col min="1538" max="1538" width="11" style="235" customWidth="1"/>
    <col min="1539" max="1539" width="60.42578125" style="235" customWidth="1"/>
    <col min="1540" max="1541" width="10.42578125" style="235" customWidth="1"/>
    <col min="1542" max="1542" width="12.42578125" style="235" customWidth="1"/>
    <col min="1543" max="1543" width="14.5703125" style="235" customWidth="1"/>
    <col min="1544" max="1544" width="89.42578125" style="235" customWidth="1"/>
    <col min="1545" max="1545" width="36.85546875" style="235" customWidth="1"/>
    <col min="1546" max="1546" width="8.85546875" style="235"/>
    <col min="1547" max="1547" width="9" style="235" customWidth="1"/>
    <col min="1548" max="1792" width="8.85546875" style="235"/>
    <col min="1793" max="1793" width="8.5703125" style="235" customWidth="1"/>
    <col min="1794" max="1794" width="11" style="235" customWidth="1"/>
    <col min="1795" max="1795" width="60.42578125" style="235" customWidth="1"/>
    <col min="1796" max="1797" width="10.42578125" style="235" customWidth="1"/>
    <col min="1798" max="1798" width="12.42578125" style="235" customWidth="1"/>
    <col min="1799" max="1799" width="14.5703125" style="235" customWidth="1"/>
    <col min="1800" max="1800" width="89.42578125" style="235" customWidth="1"/>
    <col min="1801" max="1801" width="36.85546875" style="235" customWidth="1"/>
    <col min="1802" max="1802" width="8.85546875" style="235"/>
    <col min="1803" max="1803" width="9" style="235" customWidth="1"/>
    <col min="1804" max="2048" width="8.85546875" style="235"/>
    <col min="2049" max="2049" width="8.5703125" style="235" customWidth="1"/>
    <col min="2050" max="2050" width="11" style="235" customWidth="1"/>
    <col min="2051" max="2051" width="60.42578125" style="235" customWidth="1"/>
    <col min="2052" max="2053" width="10.42578125" style="235" customWidth="1"/>
    <col min="2054" max="2054" width="12.42578125" style="235" customWidth="1"/>
    <col min="2055" max="2055" width="14.5703125" style="235" customWidth="1"/>
    <col min="2056" max="2056" width="89.42578125" style="235" customWidth="1"/>
    <col min="2057" max="2057" width="36.85546875" style="235" customWidth="1"/>
    <col min="2058" max="2058" width="8.85546875" style="235"/>
    <col min="2059" max="2059" width="9" style="235" customWidth="1"/>
    <col min="2060" max="2304" width="8.85546875" style="235"/>
    <col min="2305" max="2305" width="8.5703125" style="235" customWidth="1"/>
    <col min="2306" max="2306" width="11" style="235" customWidth="1"/>
    <col min="2307" max="2307" width="60.42578125" style="235" customWidth="1"/>
    <col min="2308" max="2309" width="10.42578125" style="235" customWidth="1"/>
    <col min="2310" max="2310" width="12.42578125" style="235" customWidth="1"/>
    <col min="2311" max="2311" width="14.5703125" style="235" customWidth="1"/>
    <col min="2312" max="2312" width="89.42578125" style="235" customWidth="1"/>
    <col min="2313" max="2313" width="36.85546875" style="235" customWidth="1"/>
    <col min="2314" max="2314" width="8.85546875" style="235"/>
    <col min="2315" max="2315" width="9" style="235" customWidth="1"/>
    <col min="2316" max="2560" width="8.85546875" style="235"/>
    <col min="2561" max="2561" width="8.5703125" style="235" customWidth="1"/>
    <col min="2562" max="2562" width="11" style="235" customWidth="1"/>
    <col min="2563" max="2563" width="60.42578125" style="235" customWidth="1"/>
    <col min="2564" max="2565" width="10.42578125" style="235" customWidth="1"/>
    <col min="2566" max="2566" width="12.42578125" style="235" customWidth="1"/>
    <col min="2567" max="2567" width="14.5703125" style="235" customWidth="1"/>
    <col min="2568" max="2568" width="89.42578125" style="235" customWidth="1"/>
    <col min="2569" max="2569" width="36.85546875" style="235" customWidth="1"/>
    <col min="2570" max="2570" width="8.85546875" style="235"/>
    <col min="2571" max="2571" width="9" style="235" customWidth="1"/>
    <col min="2572" max="2816" width="8.85546875" style="235"/>
    <col min="2817" max="2817" width="8.5703125" style="235" customWidth="1"/>
    <col min="2818" max="2818" width="11" style="235" customWidth="1"/>
    <col min="2819" max="2819" width="60.42578125" style="235" customWidth="1"/>
    <col min="2820" max="2821" width="10.42578125" style="235" customWidth="1"/>
    <col min="2822" max="2822" width="12.42578125" style="235" customWidth="1"/>
    <col min="2823" max="2823" width="14.5703125" style="235" customWidth="1"/>
    <col min="2824" max="2824" width="89.42578125" style="235" customWidth="1"/>
    <col min="2825" max="2825" width="36.85546875" style="235" customWidth="1"/>
    <col min="2826" max="2826" width="8.85546875" style="235"/>
    <col min="2827" max="2827" width="9" style="235" customWidth="1"/>
    <col min="2828" max="3072" width="8.85546875" style="235"/>
    <col min="3073" max="3073" width="8.5703125" style="235" customWidth="1"/>
    <col min="3074" max="3074" width="11" style="235" customWidth="1"/>
    <col min="3075" max="3075" width="60.42578125" style="235" customWidth="1"/>
    <col min="3076" max="3077" width="10.42578125" style="235" customWidth="1"/>
    <col min="3078" max="3078" width="12.42578125" style="235" customWidth="1"/>
    <col min="3079" max="3079" width="14.5703125" style="235" customWidth="1"/>
    <col min="3080" max="3080" width="89.42578125" style="235" customWidth="1"/>
    <col min="3081" max="3081" width="36.85546875" style="235" customWidth="1"/>
    <col min="3082" max="3082" width="8.85546875" style="235"/>
    <col min="3083" max="3083" width="9" style="235" customWidth="1"/>
    <col min="3084" max="3328" width="8.85546875" style="235"/>
    <col min="3329" max="3329" width="8.5703125" style="235" customWidth="1"/>
    <col min="3330" max="3330" width="11" style="235" customWidth="1"/>
    <col min="3331" max="3331" width="60.42578125" style="235" customWidth="1"/>
    <col min="3332" max="3333" width="10.42578125" style="235" customWidth="1"/>
    <col min="3334" max="3334" width="12.42578125" style="235" customWidth="1"/>
    <col min="3335" max="3335" width="14.5703125" style="235" customWidth="1"/>
    <col min="3336" max="3336" width="89.42578125" style="235" customWidth="1"/>
    <col min="3337" max="3337" width="36.85546875" style="235" customWidth="1"/>
    <col min="3338" max="3338" width="8.85546875" style="235"/>
    <col min="3339" max="3339" width="9" style="235" customWidth="1"/>
    <col min="3340" max="3584" width="8.85546875" style="235"/>
    <col min="3585" max="3585" width="8.5703125" style="235" customWidth="1"/>
    <col min="3586" max="3586" width="11" style="235" customWidth="1"/>
    <col min="3587" max="3587" width="60.42578125" style="235" customWidth="1"/>
    <col min="3588" max="3589" width="10.42578125" style="235" customWidth="1"/>
    <col min="3590" max="3590" width="12.42578125" style="235" customWidth="1"/>
    <col min="3591" max="3591" width="14.5703125" style="235" customWidth="1"/>
    <col min="3592" max="3592" width="89.42578125" style="235" customWidth="1"/>
    <col min="3593" max="3593" width="36.85546875" style="235" customWidth="1"/>
    <col min="3594" max="3594" width="8.85546875" style="235"/>
    <col min="3595" max="3595" width="9" style="235" customWidth="1"/>
    <col min="3596" max="3840" width="8.85546875" style="235"/>
    <col min="3841" max="3841" width="8.5703125" style="235" customWidth="1"/>
    <col min="3842" max="3842" width="11" style="235" customWidth="1"/>
    <col min="3843" max="3843" width="60.42578125" style="235" customWidth="1"/>
    <col min="3844" max="3845" width="10.42578125" style="235" customWidth="1"/>
    <col min="3846" max="3846" width="12.42578125" style="235" customWidth="1"/>
    <col min="3847" max="3847" width="14.5703125" style="235" customWidth="1"/>
    <col min="3848" max="3848" width="89.42578125" style="235" customWidth="1"/>
    <col min="3849" max="3849" width="36.85546875" style="235" customWidth="1"/>
    <col min="3850" max="3850" width="8.85546875" style="235"/>
    <col min="3851" max="3851" width="9" style="235" customWidth="1"/>
    <col min="3852" max="4096" width="8.85546875" style="235"/>
    <col min="4097" max="4097" width="8.5703125" style="235" customWidth="1"/>
    <col min="4098" max="4098" width="11" style="235" customWidth="1"/>
    <col min="4099" max="4099" width="60.42578125" style="235" customWidth="1"/>
    <col min="4100" max="4101" width="10.42578125" style="235" customWidth="1"/>
    <col min="4102" max="4102" width="12.42578125" style="235" customWidth="1"/>
    <col min="4103" max="4103" width="14.5703125" style="235" customWidth="1"/>
    <col min="4104" max="4104" width="89.42578125" style="235" customWidth="1"/>
    <col min="4105" max="4105" width="36.85546875" style="235" customWidth="1"/>
    <col min="4106" max="4106" width="8.85546875" style="235"/>
    <col min="4107" max="4107" width="9" style="235" customWidth="1"/>
    <col min="4108" max="4352" width="8.85546875" style="235"/>
    <col min="4353" max="4353" width="8.5703125" style="235" customWidth="1"/>
    <col min="4354" max="4354" width="11" style="235" customWidth="1"/>
    <col min="4355" max="4355" width="60.42578125" style="235" customWidth="1"/>
    <col min="4356" max="4357" width="10.42578125" style="235" customWidth="1"/>
    <col min="4358" max="4358" width="12.42578125" style="235" customWidth="1"/>
    <col min="4359" max="4359" width="14.5703125" style="235" customWidth="1"/>
    <col min="4360" max="4360" width="89.42578125" style="235" customWidth="1"/>
    <col min="4361" max="4361" width="36.85546875" style="235" customWidth="1"/>
    <col min="4362" max="4362" width="8.85546875" style="235"/>
    <col min="4363" max="4363" width="9" style="235" customWidth="1"/>
    <col min="4364" max="4608" width="8.85546875" style="235"/>
    <col min="4609" max="4609" width="8.5703125" style="235" customWidth="1"/>
    <col min="4610" max="4610" width="11" style="235" customWidth="1"/>
    <col min="4611" max="4611" width="60.42578125" style="235" customWidth="1"/>
    <col min="4612" max="4613" width="10.42578125" style="235" customWidth="1"/>
    <col min="4614" max="4614" width="12.42578125" style="235" customWidth="1"/>
    <col min="4615" max="4615" width="14.5703125" style="235" customWidth="1"/>
    <col min="4616" max="4616" width="89.42578125" style="235" customWidth="1"/>
    <col min="4617" max="4617" width="36.85546875" style="235" customWidth="1"/>
    <col min="4618" max="4618" width="8.85546875" style="235"/>
    <col min="4619" max="4619" width="9" style="235" customWidth="1"/>
    <col min="4620" max="4864" width="8.85546875" style="235"/>
    <col min="4865" max="4865" width="8.5703125" style="235" customWidth="1"/>
    <col min="4866" max="4866" width="11" style="235" customWidth="1"/>
    <col min="4867" max="4867" width="60.42578125" style="235" customWidth="1"/>
    <col min="4868" max="4869" width="10.42578125" style="235" customWidth="1"/>
    <col min="4870" max="4870" width="12.42578125" style="235" customWidth="1"/>
    <col min="4871" max="4871" width="14.5703125" style="235" customWidth="1"/>
    <col min="4872" max="4872" width="89.42578125" style="235" customWidth="1"/>
    <col min="4873" max="4873" width="36.85546875" style="235" customWidth="1"/>
    <col min="4874" max="4874" width="8.85546875" style="235"/>
    <col min="4875" max="4875" width="9" style="235" customWidth="1"/>
    <col min="4876" max="5120" width="8.85546875" style="235"/>
    <col min="5121" max="5121" width="8.5703125" style="235" customWidth="1"/>
    <col min="5122" max="5122" width="11" style="235" customWidth="1"/>
    <col min="5123" max="5123" width="60.42578125" style="235" customWidth="1"/>
    <col min="5124" max="5125" width="10.42578125" style="235" customWidth="1"/>
    <col min="5126" max="5126" width="12.42578125" style="235" customWidth="1"/>
    <col min="5127" max="5127" width="14.5703125" style="235" customWidth="1"/>
    <col min="5128" max="5128" width="89.42578125" style="235" customWidth="1"/>
    <col min="5129" max="5129" width="36.85546875" style="235" customWidth="1"/>
    <col min="5130" max="5130" width="8.85546875" style="235"/>
    <col min="5131" max="5131" width="9" style="235" customWidth="1"/>
    <col min="5132" max="5376" width="8.85546875" style="235"/>
    <col min="5377" max="5377" width="8.5703125" style="235" customWidth="1"/>
    <col min="5378" max="5378" width="11" style="235" customWidth="1"/>
    <col min="5379" max="5379" width="60.42578125" style="235" customWidth="1"/>
    <col min="5380" max="5381" width="10.42578125" style="235" customWidth="1"/>
    <col min="5382" max="5382" width="12.42578125" style="235" customWidth="1"/>
    <col min="5383" max="5383" width="14.5703125" style="235" customWidth="1"/>
    <col min="5384" max="5384" width="89.42578125" style="235" customWidth="1"/>
    <col min="5385" max="5385" width="36.85546875" style="235" customWidth="1"/>
    <col min="5386" max="5386" width="8.85546875" style="235"/>
    <col min="5387" max="5387" width="9" style="235" customWidth="1"/>
    <col min="5388" max="5632" width="8.85546875" style="235"/>
    <col min="5633" max="5633" width="8.5703125" style="235" customWidth="1"/>
    <col min="5634" max="5634" width="11" style="235" customWidth="1"/>
    <col min="5635" max="5635" width="60.42578125" style="235" customWidth="1"/>
    <col min="5636" max="5637" width="10.42578125" style="235" customWidth="1"/>
    <col min="5638" max="5638" width="12.42578125" style="235" customWidth="1"/>
    <col min="5639" max="5639" width="14.5703125" style="235" customWidth="1"/>
    <col min="5640" max="5640" width="89.42578125" style="235" customWidth="1"/>
    <col min="5641" max="5641" width="36.85546875" style="235" customWidth="1"/>
    <col min="5642" max="5642" width="8.85546875" style="235"/>
    <col min="5643" max="5643" width="9" style="235" customWidth="1"/>
    <col min="5644" max="5888" width="8.85546875" style="235"/>
    <col min="5889" max="5889" width="8.5703125" style="235" customWidth="1"/>
    <col min="5890" max="5890" width="11" style="235" customWidth="1"/>
    <col min="5891" max="5891" width="60.42578125" style="235" customWidth="1"/>
    <col min="5892" max="5893" width="10.42578125" style="235" customWidth="1"/>
    <col min="5894" max="5894" width="12.42578125" style="235" customWidth="1"/>
    <col min="5895" max="5895" width="14.5703125" style="235" customWidth="1"/>
    <col min="5896" max="5896" width="89.42578125" style="235" customWidth="1"/>
    <col min="5897" max="5897" width="36.85546875" style="235" customWidth="1"/>
    <col min="5898" max="5898" width="8.85546875" style="235"/>
    <col min="5899" max="5899" width="9" style="235" customWidth="1"/>
    <col min="5900" max="6144" width="8.85546875" style="235"/>
    <col min="6145" max="6145" width="8.5703125" style="235" customWidth="1"/>
    <col min="6146" max="6146" width="11" style="235" customWidth="1"/>
    <col min="6147" max="6147" width="60.42578125" style="235" customWidth="1"/>
    <col min="6148" max="6149" width="10.42578125" style="235" customWidth="1"/>
    <col min="6150" max="6150" width="12.42578125" style="235" customWidth="1"/>
    <col min="6151" max="6151" width="14.5703125" style="235" customWidth="1"/>
    <col min="6152" max="6152" width="89.42578125" style="235" customWidth="1"/>
    <col min="6153" max="6153" width="36.85546875" style="235" customWidth="1"/>
    <col min="6154" max="6154" width="8.85546875" style="235"/>
    <col min="6155" max="6155" width="9" style="235" customWidth="1"/>
    <col min="6156" max="6400" width="8.85546875" style="235"/>
    <col min="6401" max="6401" width="8.5703125" style="235" customWidth="1"/>
    <col min="6402" max="6402" width="11" style="235" customWidth="1"/>
    <col min="6403" max="6403" width="60.42578125" style="235" customWidth="1"/>
    <col min="6404" max="6405" width="10.42578125" style="235" customWidth="1"/>
    <col min="6406" max="6406" width="12.42578125" style="235" customWidth="1"/>
    <col min="6407" max="6407" width="14.5703125" style="235" customWidth="1"/>
    <col min="6408" max="6408" width="89.42578125" style="235" customWidth="1"/>
    <col min="6409" max="6409" width="36.85546875" style="235" customWidth="1"/>
    <col min="6410" max="6410" width="8.85546875" style="235"/>
    <col min="6411" max="6411" width="9" style="235" customWidth="1"/>
    <col min="6412" max="6656" width="8.85546875" style="235"/>
    <col min="6657" max="6657" width="8.5703125" style="235" customWidth="1"/>
    <col min="6658" max="6658" width="11" style="235" customWidth="1"/>
    <col min="6659" max="6659" width="60.42578125" style="235" customWidth="1"/>
    <col min="6660" max="6661" width="10.42578125" style="235" customWidth="1"/>
    <col min="6662" max="6662" width="12.42578125" style="235" customWidth="1"/>
    <col min="6663" max="6663" width="14.5703125" style="235" customWidth="1"/>
    <col min="6664" max="6664" width="89.42578125" style="235" customWidth="1"/>
    <col min="6665" max="6665" width="36.85546875" style="235" customWidth="1"/>
    <col min="6666" max="6666" width="8.85546875" style="235"/>
    <col min="6667" max="6667" width="9" style="235" customWidth="1"/>
    <col min="6668" max="6912" width="8.85546875" style="235"/>
    <col min="6913" max="6913" width="8.5703125" style="235" customWidth="1"/>
    <col min="6914" max="6914" width="11" style="235" customWidth="1"/>
    <col min="6915" max="6915" width="60.42578125" style="235" customWidth="1"/>
    <col min="6916" max="6917" width="10.42578125" style="235" customWidth="1"/>
    <col min="6918" max="6918" width="12.42578125" style="235" customWidth="1"/>
    <col min="6919" max="6919" width="14.5703125" style="235" customWidth="1"/>
    <col min="6920" max="6920" width="89.42578125" style="235" customWidth="1"/>
    <col min="6921" max="6921" width="36.85546875" style="235" customWidth="1"/>
    <col min="6922" max="6922" width="8.85546875" style="235"/>
    <col min="6923" max="6923" width="9" style="235" customWidth="1"/>
    <col min="6924" max="7168" width="8.85546875" style="235"/>
    <col min="7169" max="7169" width="8.5703125" style="235" customWidth="1"/>
    <col min="7170" max="7170" width="11" style="235" customWidth="1"/>
    <col min="7171" max="7171" width="60.42578125" style="235" customWidth="1"/>
    <col min="7172" max="7173" width="10.42578125" style="235" customWidth="1"/>
    <col min="7174" max="7174" width="12.42578125" style="235" customWidth="1"/>
    <col min="7175" max="7175" width="14.5703125" style="235" customWidth="1"/>
    <col min="7176" max="7176" width="89.42578125" style="235" customWidth="1"/>
    <col min="7177" max="7177" width="36.85546875" style="235" customWidth="1"/>
    <col min="7178" max="7178" width="8.85546875" style="235"/>
    <col min="7179" max="7179" width="9" style="235" customWidth="1"/>
    <col min="7180" max="7424" width="8.85546875" style="235"/>
    <col min="7425" max="7425" width="8.5703125" style="235" customWidth="1"/>
    <col min="7426" max="7426" width="11" style="235" customWidth="1"/>
    <col min="7427" max="7427" width="60.42578125" style="235" customWidth="1"/>
    <col min="7428" max="7429" width="10.42578125" style="235" customWidth="1"/>
    <col min="7430" max="7430" width="12.42578125" style="235" customWidth="1"/>
    <col min="7431" max="7431" width="14.5703125" style="235" customWidth="1"/>
    <col min="7432" max="7432" width="89.42578125" style="235" customWidth="1"/>
    <col min="7433" max="7433" width="36.85546875" style="235" customWidth="1"/>
    <col min="7434" max="7434" width="8.85546875" style="235"/>
    <col min="7435" max="7435" width="9" style="235" customWidth="1"/>
    <col min="7436" max="7680" width="8.85546875" style="235"/>
    <col min="7681" max="7681" width="8.5703125" style="235" customWidth="1"/>
    <col min="7682" max="7682" width="11" style="235" customWidth="1"/>
    <col min="7683" max="7683" width="60.42578125" style="235" customWidth="1"/>
    <col min="7684" max="7685" width="10.42578125" style="235" customWidth="1"/>
    <col min="7686" max="7686" width="12.42578125" style="235" customWidth="1"/>
    <col min="7687" max="7687" width="14.5703125" style="235" customWidth="1"/>
    <col min="7688" max="7688" width="89.42578125" style="235" customWidth="1"/>
    <col min="7689" max="7689" width="36.85546875" style="235" customWidth="1"/>
    <col min="7690" max="7690" width="8.85546875" style="235"/>
    <col min="7691" max="7691" width="9" style="235" customWidth="1"/>
    <col min="7692" max="7936" width="8.85546875" style="235"/>
    <col min="7937" max="7937" width="8.5703125" style="235" customWidth="1"/>
    <col min="7938" max="7938" width="11" style="235" customWidth="1"/>
    <col min="7939" max="7939" width="60.42578125" style="235" customWidth="1"/>
    <col min="7940" max="7941" width="10.42578125" style="235" customWidth="1"/>
    <col min="7942" max="7942" width="12.42578125" style="235" customWidth="1"/>
    <col min="7943" max="7943" width="14.5703125" style="235" customWidth="1"/>
    <col min="7944" max="7944" width="89.42578125" style="235" customWidth="1"/>
    <col min="7945" max="7945" width="36.85546875" style="235" customWidth="1"/>
    <col min="7946" max="7946" width="8.85546875" style="235"/>
    <col min="7947" max="7947" width="9" style="235" customWidth="1"/>
    <col min="7948" max="8192" width="8.85546875" style="235"/>
    <col min="8193" max="8193" width="8.5703125" style="235" customWidth="1"/>
    <col min="8194" max="8194" width="11" style="235" customWidth="1"/>
    <col min="8195" max="8195" width="60.42578125" style="235" customWidth="1"/>
    <col min="8196" max="8197" width="10.42578125" style="235" customWidth="1"/>
    <col min="8198" max="8198" width="12.42578125" style="235" customWidth="1"/>
    <col min="8199" max="8199" width="14.5703125" style="235" customWidth="1"/>
    <col min="8200" max="8200" width="89.42578125" style="235" customWidth="1"/>
    <col min="8201" max="8201" width="36.85546875" style="235" customWidth="1"/>
    <col min="8202" max="8202" width="8.85546875" style="235"/>
    <col min="8203" max="8203" width="9" style="235" customWidth="1"/>
    <col min="8204" max="8448" width="8.85546875" style="235"/>
    <col min="8449" max="8449" width="8.5703125" style="235" customWidth="1"/>
    <col min="8450" max="8450" width="11" style="235" customWidth="1"/>
    <col min="8451" max="8451" width="60.42578125" style="235" customWidth="1"/>
    <col min="8452" max="8453" width="10.42578125" style="235" customWidth="1"/>
    <col min="8454" max="8454" width="12.42578125" style="235" customWidth="1"/>
    <col min="8455" max="8455" width="14.5703125" style="235" customWidth="1"/>
    <col min="8456" max="8456" width="89.42578125" style="235" customWidth="1"/>
    <col min="8457" max="8457" width="36.85546875" style="235" customWidth="1"/>
    <col min="8458" max="8458" width="8.85546875" style="235"/>
    <col min="8459" max="8459" width="9" style="235" customWidth="1"/>
    <col min="8460" max="8704" width="8.85546875" style="235"/>
    <col min="8705" max="8705" width="8.5703125" style="235" customWidth="1"/>
    <col min="8706" max="8706" width="11" style="235" customWidth="1"/>
    <col min="8707" max="8707" width="60.42578125" style="235" customWidth="1"/>
    <col min="8708" max="8709" width="10.42578125" style="235" customWidth="1"/>
    <col min="8710" max="8710" width="12.42578125" style="235" customWidth="1"/>
    <col min="8711" max="8711" width="14.5703125" style="235" customWidth="1"/>
    <col min="8712" max="8712" width="89.42578125" style="235" customWidth="1"/>
    <col min="8713" max="8713" width="36.85546875" style="235" customWidth="1"/>
    <col min="8714" max="8714" width="8.85546875" style="235"/>
    <col min="8715" max="8715" width="9" style="235" customWidth="1"/>
    <col min="8716" max="8960" width="8.85546875" style="235"/>
    <col min="8961" max="8961" width="8.5703125" style="235" customWidth="1"/>
    <col min="8962" max="8962" width="11" style="235" customWidth="1"/>
    <col min="8963" max="8963" width="60.42578125" style="235" customWidth="1"/>
    <col min="8964" max="8965" width="10.42578125" style="235" customWidth="1"/>
    <col min="8966" max="8966" width="12.42578125" style="235" customWidth="1"/>
    <col min="8967" max="8967" width="14.5703125" style="235" customWidth="1"/>
    <col min="8968" max="8968" width="89.42578125" style="235" customWidth="1"/>
    <col min="8969" max="8969" width="36.85546875" style="235" customWidth="1"/>
    <col min="8970" max="8970" width="8.85546875" style="235"/>
    <col min="8971" max="8971" width="9" style="235" customWidth="1"/>
    <col min="8972" max="9216" width="8.85546875" style="235"/>
    <col min="9217" max="9217" width="8.5703125" style="235" customWidth="1"/>
    <col min="9218" max="9218" width="11" style="235" customWidth="1"/>
    <col min="9219" max="9219" width="60.42578125" style="235" customWidth="1"/>
    <col min="9220" max="9221" width="10.42578125" style="235" customWidth="1"/>
    <col min="9222" max="9222" width="12.42578125" style="235" customWidth="1"/>
    <col min="9223" max="9223" width="14.5703125" style="235" customWidth="1"/>
    <col min="9224" max="9224" width="89.42578125" style="235" customWidth="1"/>
    <col min="9225" max="9225" width="36.85546875" style="235" customWidth="1"/>
    <col min="9226" max="9226" width="8.85546875" style="235"/>
    <col min="9227" max="9227" width="9" style="235" customWidth="1"/>
    <col min="9228" max="9472" width="8.85546875" style="235"/>
    <col min="9473" max="9473" width="8.5703125" style="235" customWidth="1"/>
    <col min="9474" max="9474" width="11" style="235" customWidth="1"/>
    <col min="9475" max="9475" width="60.42578125" style="235" customWidth="1"/>
    <col min="9476" max="9477" width="10.42578125" style="235" customWidth="1"/>
    <col min="9478" max="9478" width="12.42578125" style="235" customWidth="1"/>
    <col min="9479" max="9479" width="14.5703125" style="235" customWidth="1"/>
    <col min="9480" max="9480" width="89.42578125" style="235" customWidth="1"/>
    <col min="9481" max="9481" width="36.85546875" style="235" customWidth="1"/>
    <col min="9482" max="9482" width="8.85546875" style="235"/>
    <col min="9483" max="9483" width="9" style="235" customWidth="1"/>
    <col min="9484" max="9728" width="8.85546875" style="235"/>
    <col min="9729" max="9729" width="8.5703125" style="235" customWidth="1"/>
    <col min="9730" max="9730" width="11" style="235" customWidth="1"/>
    <col min="9731" max="9731" width="60.42578125" style="235" customWidth="1"/>
    <col min="9732" max="9733" width="10.42578125" style="235" customWidth="1"/>
    <col min="9734" max="9734" width="12.42578125" style="235" customWidth="1"/>
    <col min="9735" max="9735" width="14.5703125" style="235" customWidth="1"/>
    <col min="9736" max="9736" width="89.42578125" style="235" customWidth="1"/>
    <col min="9737" max="9737" width="36.85546875" style="235" customWidth="1"/>
    <col min="9738" max="9738" width="8.85546875" style="235"/>
    <col min="9739" max="9739" width="9" style="235" customWidth="1"/>
    <col min="9740" max="9984" width="8.85546875" style="235"/>
    <col min="9985" max="9985" width="8.5703125" style="235" customWidth="1"/>
    <col min="9986" max="9986" width="11" style="235" customWidth="1"/>
    <col min="9987" max="9987" width="60.42578125" style="235" customWidth="1"/>
    <col min="9988" max="9989" width="10.42578125" style="235" customWidth="1"/>
    <col min="9990" max="9990" width="12.42578125" style="235" customWidth="1"/>
    <col min="9991" max="9991" width="14.5703125" style="235" customWidth="1"/>
    <col min="9992" max="9992" width="89.42578125" style="235" customWidth="1"/>
    <col min="9993" max="9993" width="36.85546875" style="235" customWidth="1"/>
    <col min="9994" max="9994" width="8.85546875" style="235"/>
    <col min="9995" max="9995" width="9" style="235" customWidth="1"/>
    <col min="9996" max="10240" width="8.85546875" style="235"/>
    <col min="10241" max="10241" width="8.5703125" style="235" customWidth="1"/>
    <col min="10242" max="10242" width="11" style="235" customWidth="1"/>
    <col min="10243" max="10243" width="60.42578125" style="235" customWidth="1"/>
    <col min="10244" max="10245" width="10.42578125" style="235" customWidth="1"/>
    <col min="10246" max="10246" width="12.42578125" style="235" customWidth="1"/>
    <col min="10247" max="10247" width="14.5703125" style="235" customWidth="1"/>
    <col min="10248" max="10248" width="89.42578125" style="235" customWidth="1"/>
    <col min="10249" max="10249" width="36.85546875" style="235" customWidth="1"/>
    <col min="10250" max="10250" width="8.85546875" style="235"/>
    <col min="10251" max="10251" width="9" style="235" customWidth="1"/>
    <col min="10252" max="10496" width="8.85546875" style="235"/>
    <col min="10497" max="10497" width="8.5703125" style="235" customWidth="1"/>
    <col min="10498" max="10498" width="11" style="235" customWidth="1"/>
    <col min="10499" max="10499" width="60.42578125" style="235" customWidth="1"/>
    <col min="10500" max="10501" width="10.42578125" style="235" customWidth="1"/>
    <col min="10502" max="10502" width="12.42578125" style="235" customWidth="1"/>
    <col min="10503" max="10503" width="14.5703125" style="235" customWidth="1"/>
    <col min="10504" max="10504" width="89.42578125" style="235" customWidth="1"/>
    <col min="10505" max="10505" width="36.85546875" style="235" customWidth="1"/>
    <col min="10506" max="10506" width="8.85546875" style="235"/>
    <col min="10507" max="10507" width="9" style="235" customWidth="1"/>
    <col min="10508" max="10752" width="8.85546875" style="235"/>
    <col min="10753" max="10753" width="8.5703125" style="235" customWidth="1"/>
    <col min="10754" max="10754" width="11" style="235" customWidth="1"/>
    <col min="10755" max="10755" width="60.42578125" style="235" customWidth="1"/>
    <col min="10756" max="10757" width="10.42578125" style="235" customWidth="1"/>
    <col min="10758" max="10758" width="12.42578125" style="235" customWidth="1"/>
    <col min="10759" max="10759" width="14.5703125" style="235" customWidth="1"/>
    <col min="10760" max="10760" width="89.42578125" style="235" customWidth="1"/>
    <col min="10761" max="10761" width="36.85546875" style="235" customWidth="1"/>
    <col min="10762" max="10762" width="8.85546875" style="235"/>
    <col min="10763" max="10763" width="9" style="235" customWidth="1"/>
    <col min="10764" max="11008" width="8.85546875" style="235"/>
    <col min="11009" max="11009" width="8.5703125" style="235" customWidth="1"/>
    <col min="11010" max="11010" width="11" style="235" customWidth="1"/>
    <col min="11011" max="11011" width="60.42578125" style="235" customWidth="1"/>
    <col min="11012" max="11013" width="10.42578125" style="235" customWidth="1"/>
    <col min="11014" max="11014" width="12.42578125" style="235" customWidth="1"/>
    <col min="11015" max="11015" width="14.5703125" style="235" customWidth="1"/>
    <col min="11016" max="11016" width="89.42578125" style="235" customWidth="1"/>
    <col min="11017" max="11017" width="36.85546875" style="235" customWidth="1"/>
    <col min="11018" max="11018" width="8.85546875" style="235"/>
    <col min="11019" max="11019" width="9" style="235" customWidth="1"/>
    <col min="11020" max="11264" width="8.85546875" style="235"/>
    <col min="11265" max="11265" width="8.5703125" style="235" customWidth="1"/>
    <col min="11266" max="11266" width="11" style="235" customWidth="1"/>
    <col min="11267" max="11267" width="60.42578125" style="235" customWidth="1"/>
    <col min="11268" max="11269" width="10.42578125" style="235" customWidth="1"/>
    <col min="11270" max="11270" width="12.42578125" style="235" customWidth="1"/>
    <col min="11271" max="11271" width="14.5703125" style="235" customWidth="1"/>
    <col min="11272" max="11272" width="89.42578125" style="235" customWidth="1"/>
    <col min="11273" max="11273" width="36.85546875" style="235" customWidth="1"/>
    <col min="11274" max="11274" width="8.85546875" style="235"/>
    <col min="11275" max="11275" width="9" style="235" customWidth="1"/>
    <col min="11276" max="11520" width="8.85546875" style="235"/>
    <col min="11521" max="11521" width="8.5703125" style="235" customWidth="1"/>
    <col min="11522" max="11522" width="11" style="235" customWidth="1"/>
    <col min="11523" max="11523" width="60.42578125" style="235" customWidth="1"/>
    <col min="11524" max="11525" width="10.42578125" style="235" customWidth="1"/>
    <col min="11526" max="11526" width="12.42578125" style="235" customWidth="1"/>
    <col min="11527" max="11527" width="14.5703125" style="235" customWidth="1"/>
    <col min="11528" max="11528" width="89.42578125" style="235" customWidth="1"/>
    <col min="11529" max="11529" width="36.85546875" style="235" customWidth="1"/>
    <col min="11530" max="11530" width="8.85546875" style="235"/>
    <col min="11531" max="11531" width="9" style="235" customWidth="1"/>
    <col min="11532" max="11776" width="8.85546875" style="235"/>
    <col min="11777" max="11777" width="8.5703125" style="235" customWidth="1"/>
    <col min="11778" max="11778" width="11" style="235" customWidth="1"/>
    <col min="11779" max="11779" width="60.42578125" style="235" customWidth="1"/>
    <col min="11780" max="11781" width="10.42578125" style="235" customWidth="1"/>
    <col min="11782" max="11782" width="12.42578125" style="235" customWidth="1"/>
    <col min="11783" max="11783" width="14.5703125" style="235" customWidth="1"/>
    <col min="11784" max="11784" width="89.42578125" style="235" customWidth="1"/>
    <col min="11785" max="11785" width="36.85546875" style="235" customWidth="1"/>
    <col min="11786" max="11786" width="8.85546875" style="235"/>
    <col min="11787" max="11787" width="9" style="235" customWidth="1"/>
    <col min="11788" max="12032" width="8.85546875" style="235"/>
    <col min="12033" max="12033" width="8.5703125" style="235" customWidth="1"/>
    <col min="12034" max="12034" width="11" style="235" customWidth="1"/>
    <col min="12035" max="12035" width="60.42578125" style="235" customWidth="1"/>
    <col min="12036" max="12037" width="10.42578125" style="235" customWidth="1"/>
    <col min="12038" max="12038" width="12.42578125" style="235" customWidth="1"/>
    <col min="12039" max="12039" width="14.5703125" style="235" customWidth="1"/>
    <col min="12040" max="12040" width="89.42578125" style="235" customWidth="1"/>
    <col min="12041" max="12041" width="36.85546875" style="235" customWidth="1"/>
    <col min="12042" max="12042" width="8.85546875" style="235"/>
    <col min="12043" max="12043" width="9" style="235" customWidth="1"/>
    <col min="12044" max="12288" width="8.85546875" style="235"/>
    <col min="12289" max="12289" width="8.5703125" style="235" customWidth="1"/>
    <col min="12290" max="12290" width="11" style="235" customWidth="1"/>
    <col min="12291" max="12291" width="60.42578125" style="235" customWidth="1"/>
    <col min="12292" max="12293" width="10.42578125" style="235" customWidth="1"/>
    <col min="12294" max="12294" width="12.42578125" style="235" customWidth="1"/>
    <col min="12295" max="12295" width="14.5703125" style="235" customWidth="1"/>
    <col min="12296" max="12296" width="89.42578125" style="235" customWidth="1"/>
    <col min="12297" max="12297" width="36.85546875" style="235" customWidth="1"/>
    <col min="12298" max="12298" width="8.85546875" style="235"/>
    <col min="12299" max="12299" width="9" style="235" customWidth="1"/>
    <col min="12300" max="12544" width="8.85546875" style="235"/>
    <col min="12545" max="12545" width="8.5703125" style="235" customWidth="1"/>
    <col min="12546" max="12546" width="11" style="235" customWidth="1"/>
    <col min="12547" max="12547" width="60.42578125" style="235" customWidth="1"/>
    <col min="12548" max="12549" width="10.42578125" style="235" customWidth="1"/>
    <col min="12550" max="12550" width="12.42578125" style="235" customWidth="1"/>
    <col min="12551" max="12551" width="14.5703125" style="235" customWidth="1"/>
    <col min="12552" max="12552" width="89.42578125" style="235" customWidth="1"/>
    <col min="12553" max="12553" width="36.85546875" style="235" customWidth="1"/>
    <col min="12554" max="12554" width="8.85546875" style="235"/>
    <col min="12555" max="12555" width="9" style="235" customWidth="1"/>
    <col min="12556" max="12800" width="8.85546875" style="235"/>
    <col min="12801" max="12801" width="8.5703125" style="235" customWidth="1"/>
    <col min="12802" max="12802" width="11" style="235" customWidth="1"/>
    <col min="12803" max="12803" width="60.42578125" style="235" customWidth="1"/>
    <col min="12804" max="12805" width="10.42578125" style="235" customWidth="1"/>
    <col min="12806" max="12806" width="12.42578125" style="235" customWidth="1"/>
    <col min="12807" max="12807" width="14.5703125" style="235" customWidth="1"/>
    <col min="12808" max="12808" width="89.42578125" style="235" customWidth="1"/>
    <col min="12809" max="12809" width="36.85546875" style="235" customWidth="1"/>
    <col min="12810" max="12810" width="8.85546875" style="235"/>
    <col min="12811" max="12811" width="9" style="235" customWidth="1"/>
    <col min="12812" max="13056" width="8.85546875" style="235"/>
    <col min="13057" max="13057" width="8.5703125" style="235" customWidth="1"/>
    <col min="13058" max="13058" width="11" style="235" customWidth="1"/>
    <col min="13059" max="13059" width="60.42578125" style="235" customWidth="1"/>
    <col min="13060" max="13061" width="10.42578125" style="235" customWidth="1"/>
    <col min="13062" max="13062" width="12.42578125" style="235" customWidth="1"/>
    <col min="13063" max="13063" width="14.5703125" style="235" customWidth="1"/>
    <col min="13064" max="13064" width="89.42578125" style="235" customWidth="1"/>
    <col min="13065" max="13065" width="36.85546875" style="235" customWidth="1"/>
    <col min="13066" max="13066" width="8.85546875" style="235"/>
    <col min="13067" max="13067" width="9" style="235" customWidth="1"/>
    <col min="13068" max="13312" width="8.85546875" style="235"/>
    <col min="13313" max="13313" width="8.5703125" style="235" customWidth="1"/>
    <col min="13314" max="13314" width="11" style="235" customWidth="1"/>
    <col min="13315" max="13315" width="60.42578125" style="235" customWidth="1"/>
    <col min="13316" max="13317" width="10.42578125" style="235" customWidth="1"/>
    <col min="13318" max="13318" width="12.42578125" style="235" customWidth="1"/>
    <col min="13319" max="13319" width="14.5703125" style="235" customWidth="1"/>
    <col min="13320" max="13320" width="89.42578125" style="235" customWidth="1"/>
    <col min="13321" max="13321" width="36.85546875" style="235" customWidth="1"/>
    <col min="13322" max="13322" width="8.85546875" style="235"/>
    <col min="13323" max="13323" width="9" style="235" customWidth="1"/>
    <col min="13324" max="13568" width="8.85546875" style="235"/>
    <col min="13569" max="13569" width="8.5703125" style="235" customWidth="1"/>
    <col min="13570" max="13570" width="11" style="235" customWidth="1"/>
    <col min="13571" max="13571" width="60.42578125" style="235" customWidth="1"/>
    <col min="13572" max="13573" width="10.42578125" style="235" customWidth="1"/>
    <col min="13574" max="13574" width="12.42578125" style="235" customWidth="1"/>
    <col min="13575" max="13575" width="14.5703125" style="235" customWidth="1"/>
    <col min="13576" max="13576" width="89.42578125" style="235" customWidth="1"/>
    <col min="13577" max="13577" width="36.85546875" style="235" customWidth="1"/>
    <col min="13578" max="13578" width="8.85546875" style="235"/>
    <col min="13579" max="13579" width="9" style="235" customWidth="1"/>
    <col min="13580" max="13824" width="8.85546875" style="235"/>
    <col min="13825" max="13825" width="8.5703125" style="235" customWidth="1"/>
    <col min="13826" max="13826" width="11" style="235" customWidth="1"/>
    <col min="13827" max="13827" width="60.42578125" style="235" customWidth="1"/>
    <col min="13828" max="13829" width="10.42578125" style="235" customWidth="1"/>
    <col min="13830" max="13830" width="12.42578125" style="235" customWidth="1"/>
    <col min="13831" max="13831" width="14.5703125" style="235" customWidth="1"/>
    <col min="13832" max="13832" width="89.42578125" style="235" customWidth="1"/>
    <col min="13833" max="13833" width="36.85546875" style="235" customWidth="1"/>
    <col min="13834" max="13834" width="8.85546875" style="235"/>
    <col min="13835" max="13835" width="9" style="235" customWidth="1"/>
    <col min="13836" max="14080" width="8.85546875" style="235"/>
    <col min="14081" max="14081" width="8.5703125" style="235" customWidth="1"/>
    <col min="14082" max="14082" width="11" style="235" customWidth="1"/>
    <col min="14083" max="14083" width="60.42578125" style="235" customWidth="1"/>
    <col min="14084" max="14085" width="10.42578125" style="235" customWidth="1"/>
    <col min="14086" max="14086" width="12.42578125" style="235" customWidth="1"/>
    <col min="14087" max="14087" width="14.5703125" style="235" customWidth="1"/>
    <col min="14088" max="14088" width="89.42578125" style="235" customWidth="1"/>
    <col min="14089" max="14089" width="36.85546875" style="235" customWidth="1"/>
    <col min="14090" max="14090" width="8.85546875" style="235"/>
    <col min="14091" max="14091" width="9" style="235" customWidth="1"/>
    <col min="14092" max="14336" width="8.85546875" style="235"/>
    <col min="14337" max="14337" width="8.5703125" style="235" customWidth="1"/>
    <col min="14338" max="14338" width="11" style="235" customWidth="1"/>
    <col min="14339" max="14339" width="60.42578125" style="235" customWidth="1"/>
    <col min="14340" max="14341" width="10.42578125" style="235" customWidth="1"/>
    <col min="14342" max="14342" width="12.42578125" style="235" customWidth="1"/>
    <col min="14343" max="14343" width="14.5703125" style="235" customWidth="1"/>
    <col min="14344" max="14344" width="89.42578125" style="235" customWidth="1"/>
    <col min="14345" max="14345" width="36.85546875" style="235" customWidth="1"/>
    <col min="14346" max="14346" width="8.85546875" style="235"/>
    <col min="14347" max="14347" width="9" style="235" customWidth="1"/>
    <col min="14348" max="14592" width="8.85546875" style="235"/>
    <col min="14593" max="14593" width="8.5703125" style="235" customWidth="1"/>
    <col min="14594" max="14594" width="11" style="235" customWidth="1"/>
    <col min="14595" max="14595" width="60.42578125" style="235" customWidth="1"/>
    <col min="14596" max="14597" width="10.42578125" style="235" customWidth="1"/>
    <col min="14598" max="14598" width="12.42578125" style="235" customWidth="1"/>
    <col min="14599" max="14599" width="14.5703125" style="235" customWidth="1"/>
    <col min="14600" max="14600" width="89.42578125" style="235" customWidth="1"/>
    <col min="14601" max="14601" width="36.85546875" style="235" customWidth="1"/>
    <col min="14602" max="14602" width="8.85546875" style="235"/>
    <col min="14603" max="14603" width="9" style="235" customWidth="1"/>
    <col min="14604" max="14848" width="8.85546875" style="235"/>
    <col min="14849" max="14849" width="8.5703125" style="235" customWidth="1"/>
    <col min="14850" max="14850" width="11" style="235" customWidth="1"/>
    <col min="14851" max="14851" width="60.42578125" style="235" customWidth="1"/>
    <col min="14852" max="14853" width="10.42578125" style="235" customWidth="1"/>
    <col min="14854" max="14854" width="12.42578125" style="235" customWidth="1"/>
    <col min="14855" max="14855" width="14.5703125" style="235" customWidth="1"/>
    <col min="14856" max="14856" width="89.42578125" style="235" customWidth="1"/>
    <col min="14857" max="14857" width="36.85546875" style="235" customWidth="1"/>
    <col min="14858" max="14858" width="8.85546875" style="235"/>
    <col min="14859" max="14859" width="9" style="235" customWidth="1"/>
    <col min="14860" max="15104" width="8.85546875" style="235"/>
    <col min="15105" max="15105" width="8.5703125" style="235" customWidth="1"/>
    <col min="15106" max="15106" width="11" style="235" customWidth="1"/>
    <col min="15107" max="15107" width="60.42578125" style="235" customWidth="1"/>
    <col min="15108" max="15109" width="10.42578125" style="235" customWidth="1"/>
    <col min="15110" max="15110" width="12.42578125" style="235" customWidth="1"/>
    <col min="15111" max="15111" width="14.5703125" style="235" customWidth="1"/>
    <col min="15112" max="15112" width="89.42578125" style="235" customWidth="1"/>
    <col min="15113" max="15113" width="36.85546875" style="235" customWidth="1"/>
    <col min="15114" max="15114" width="8.85546875" style="235"/>
    <col min="15115" max="15115" width="9" style="235" customWidth="1"/>
    <col min="15116" max="15360" width="8.85546875" style="235"/>
    <col min="15361" max="15361" width="8.5703125" style="235" customWidth="1"/>
    <col min="15362" max="15362" width="11" style="235" customWidth="1"/>
    <col min="15363" max="15363" width="60.42578125" style="235" customWidth="1"/>
    <col min="15364" max="15365" width="10.42578125" style="235" customWidth="1"/>
    <col min="15366" max="15366" width="12.42578125" style="235" customWidth="1"/>
    <col min="15367" max="15367" width="14.5703125" style="235" customWidth="1"/>
    <col min="15368" max="15368" width="89.42578125" style="235" customWidth="1"/>
    <col min="15369" max="15369" width="36.85546875" style="235" customWidth="1"/>
    <col min="15370" max="15370" width="8.85546875" style="235"/>
    <col min="15371" max="15371" width="9" style="235" customWidth="1"/>
    <col min="15372" max="15616" width="8.85546875" style="235"/>
    <col min="15617" max="15617" width="8.5703125" style="235" customWidth="1"/>
    <col min="15618" max="15618" width="11" style="235" customWidth="1"/>
    <col min="15619" max="15619" width="60.42578125" style="235" customWidth="1"/>
    <col min="15620" max="15621" width="10.42578125" style="235" customWidth="1"/>
    <col min="15622" max="15622" width="12.42578125" style="235" customWidth="1"/>
    <col min="15623" max="15623" width="14.5703125" style="235" customWidth="1"/>
    <col min="15624" max="15624" width="89.42578125" style="235" customWidth="1"/>
    <col min="15625" max="15625" width="36.85546875" style="235" customWidth="1"/>
    <col min="15626" max="15626" width="8.85546875" style="235"/>
    <col min="15627" max="15627" width="9" style="235" customWidth="1"/>
    <col min="15628" max="15872" width="8.85546875" style="235"/>
    <col min="15873" max="15873" width="8.5703125" style="235" customWidth="1"/>
    <col min="15874" max="15874" width="11" style="235" customWidth="1"/>
    <col min="15875" max="15875" width="60.42578125" style="235" customWidth="1"/>
    <col min="15876" max="15877" width="10.42578125" style="235" customWidth="1"/>
    <col min="15878" max="15878" width="12.42578125" style="235" customWidth="1"/>
    <col min="15879" max="15879" width="14.5703125" style="235" customWidth="1"/>
    <col min="15880" max="15880" width="89.42578125" style="235" customWidth="1"/>
    <col min="15881" max="15881" width="36.85546875" style="235" customWidth="1"/>
    <col min="15882" max="15882" width="8.85546875" style="235"/>
    <col min="15883" max="15883" width="9" style="235" customWidth="1"/>
    <col min="15884" max="16128" width="8.85546875" style="235"/>
    <col min="16129" max="16129" width="8.5703125" style="235" customWidth="1"/>
    <col min="16130" max="16130" width="11" style="235" customWidth="1"/>
    <col min="16131" max="16131" width="60.42578125" style="235" customWidth="1"/>
    <col min="16132" max="16133" width="10.42578125" style="235" customWidth="1"/>
    <col min="16134" max="16134" width="12.42578125" style="235" customWidth="1"/>
    <col min="16135" max="16135" width="14.5703125" style="235" customWidth="1"/>
    <col min="16136" max="16136" width="89.42578125" style="235" customWidth="1"/>
    <col min="16137" max="16137" width="36.85546875" style="235" customWidth="1"/>
    <col min="16138" max="16138" width="8.85546875" style="235"/>
    <col min="16139" max="16139" width="9" style="235" customWidth="1"/>
    <col min="16140" max="16384" width="8.85546875" style="235"/>
  </cols>
  <sheetData>
    <row r="1" spans="1:13" s="218" customFormat="1" ht="12.75" thickTop="1">
      <c r="A1" s="213" t="s">
        <v>177</v>
      </c>
      <c r="B1" s="214"/>
      <c r="C1" s="215" t="s">
        <v>163</v>
      </c>
      <c r="D1" s="216"/>
      <c r="E1" s="216"/>
      <c r="F1" s="216"/>
      <c r="G1" s="216"/>
      <c r="H1" s="216"/>
      <c r="I1" s="217"/>
    </row>
    <row r="2" spans="1:13" s="218" customFormat="1">
      <c r="A2" s="219" t="s">
        <v>178</v>
      </c>
      <c r="B2" s="220"/>
      <c r="C2" s="227" t="s">
        <v>450</v>
      </c>
      <c r="D2" s="222"/>
      <c r="E2" s="223" t="s">
        <v>238</v>
      </c>
      <c r="G2" s="225"/>
      <c r="H2" s="222"/>
      <c r="I2" s="226"/>
    </row>
    <row r="3" spans="1:13" s="218" customFormat="1">
      <c r="A3" s="219" t="s">
        <v>240</v>
      </c>
      <c r="B3" s="220"/>
      <c r="C3" s="224" t="s">
        <v>451</v>
      </c>
      <c r="D3" s="222"/>
      <c r="E3" s="223" t="s">
        <v>241</v>
      </c>
      <c r="F3" s="228"/>
      <c r="G3" s="225"/>
      <c r="H3" s="222"/>
      <c r="I3" s="226"/>
    </row>
    <row r="4" spans="1:13">
      <c r="A4" s="229" t="s">
        <v>179</v>
      </c>
      <c r="B4" s="230"/>
      <c r="C4" s="231" t="s">
        <v>452</v>
      </c>
      <c r="D4" s="232"/>
      <c r="E4" s="232"/>
      <c r="F4" s="233"/>
      <c r="G4" s="233"/>
      <c r="H4" s="232"/>
      <c r="I4" s="234"/>
    </row>
    <row r="5" spans="1:13" ht="24.75" thickBot="1">
      <c r="A5" s="236" t="s">
        <v>180</v>
      </c>
      <c r="B5" s="237" t="s">
        <v>77</v>
      </c>
      <c r="C5" s="238" t="s">
        <v>78</v>
      </c>
      <c r="D5" s="351" t="s">
        <v>181</v>
      </c>
      <c r="E5" s="239" t="s">
        <v>80</v>
      </c>
      <c r="F5" s="240" t="s">
        <v>182</v>
      </c>
      <c r="G5" s="241" t="s">
        <v>183</v>
      </c>
      <c r="H5" s="242" t="s">
        <v>184</v>
      </c>
      <c r="I5" s="243" t="s">
        <v>242</v>
      </c>
    </row>
    <row r="6" spans="1:13" ht="12.75" thickTop="1">
      <c r="A6" s="244"/>
      <c r="B6" s="245"/>
      <c r="C6" s="246"/>
      <c r="D6" s="245"/>
      <c r="E6" s="245"/>
      <c r="F6" s="247"/>
      <c r="G6" s="247">
        <f>SUM(G8:G17)</f>
        <v>0</v>
      </c>
      <c r="H6" s="246"/>
      <c r="I6" s="248"/>
    </row>
    <row r="7" spans="1:13" s="259" customFormat="1">
      <c r="A7" s="249" t="s">
        <v>185</v>
      </c>
      <c r="B7" s="250"/>
      <c r="C7" s="251" t="s">
        <v>453</v>
      </c>
      <c r="D7" s="252"/>
      <c r="E7" s="253"/>
      <c r="F7" s="254"/>
      <c r="G7" s="255"/>
      <c r="H7" s="256"/>
      <c r="I7" s="257"/>
      <c r="J7" s="258"/>
      <c r="K7" s="258"/>
      <c r="L7" s="258"/>
      <c r="M7" s="258"/>
    </row>
    <row r="8" spans="1:13" s="259" customFormat="1">
      <c r="A8" s="260"/>
      <c r="B8" s="250"/>
      <c r="C8" s="261" t="s">
        <v>454</v>
      </c>
      <c r="D8" s="262">
        <v>6</v>
      </c>
      <c r="E8" s="263" t="s">
        <v>84</v>
      </c>
      <c r="F8" s="264"/>
      <c r="G8" s="265">
        <f t="shared" ref="G8:G9" si="0">D8*F8</f>
        <v>0</v>
      </c>
      <c r="H8" s="266"/>
      <c r="I8" s="257"/>
      <c r="J8" s="267"/>
      <c r="K8" s="267"/>
      <c r="L8" s="267"/>
      <c r="M8" s="267"/>
    </row>
    <row r="9" spans="1:13" s="259" customFormat="1">
      <c r="A9" s="260"/>
      <c r="B9" s="250"/>
      <c r="C9" s="261" t="s">
        <v>455</v>
      </c>
      <c r="D9" s="268">
        <v>6</v>
      </c>
      <c r="E9" s="263" t="s">
        <v>84</v>
      </c>
      <c r="F9" s="264"/>
      <c r="G9" s="265">
        <f t="shared" si="0"/>
        <v>0</v>
      </c>
      <c r="H9" s="266"/>
      <c r="I9" s="257"/>
      <c r="J9" s="267"/>
      <c r="K9" s="267"/>
      <c r="L9" s="267"/>
      <c r="M9" s="267"/>
    </row>
    <row r="10" spans="1:13" s="259" customFormat="1">
      <c r="A10" s="260"/>
      <c r="B10" s="250"/>
      <c r="C10" s="261"/>
      <c r="D10" s="269"/>
      <c r="E10" s="263"/>
      <c r="F10" s="264"/>
      <c r="G10" s="265"/>
      <c r="H10" s="266"/>
      <c r="I10" s="257"/>
      <c r="J10" s="267"/>
      <c r="K10" s="267"/>
      <c r="L10" s="267"/>
      <c r="M10" s="267"/>
    </row>
    <row r="11" spans="1:13" s="259" customFormat="1">
      <c r="A11" s="249" t="s">
        <v>185</v>
      </c>
      <c r="B11" s="250"/>
      <c r="C11" s="251" t="s">
        <v>456</v>
      </c>
      <c r="D11" s="252"/>
      <c r="E11" s="253"/>
      <c r="F11" s="254"/>
      <c r="G11" s="255"/>
      <c r="H11" s="256"/>
      <c r="I11" s="257"/>
      <c r="J11" s="258"/>
      <c r="K11" s="258"/>
      <c r="L11" s="258"/>
      <c r="M11" s="258"/>
    </row>
    <row r="12" spans="1:13" s="259" customFormat="1">
      <c r="A12" s="260"/>
      <c r="B12" s="250"/>
      <c r="C12" s="261" t="s">
        <v>454</v>
      </c>
      <c r="D12" s="262">
        <v>36</v>
      </c>
      <c r="E12" s="263" t="s">
        <v>84</v>
      </c>
      <c r="F12" s="264"/>
      <c r="G12" s="265">
        <f t="shared" ref="G12:G13" si="1">D12*F12</f>
        <v>0</v>
      </c>
      <c r="H12" s="266"/>
      <c r="I12" s="257"/>
      <c r="J12" s="267"/>
      <c r="K12" s="267"/>
      <c r="L12" s="267"/>
      <c r="M12" s="267"/>
    </row>
    <row r="13" spans="1:13" s="259" customFormat="1">
      <c r="A13" s="260"/>
      <c r="B13" s="250"/>
      <c r="C13" s="261" t="s">
        <v>455</v>
      </c>
      <c r="D13" s="268">
        <v>36</v>
      </c>
      <c r="E13" s="263" t="s">
        <v>84</v>
      </c>
      <c r="F13" s="264"/>
      <c r="G13" s="265">
        <f t="shared" si="1"/>
        <v>0</v>
      </c>
      <c r="H13" s="266"/>
      <c r="I13" s="257"/>
      <c r="J13" s="267"/>
      <c r="K13" s="267"/>
      <c r="L13" s="267"/>
      <c r="M13" s="267"/>
    </row>
    <row r="14" spans="1:13" s="259" customFormat="1">
      <c r="A14" s="260"/>
      <c r="B14" s="250"/>
      <c r="C14" s="261"/>
      <c r="D14" s="269"/>
      <c r="E14" s="263"/>
      <c r="F14" s="264"/>
      <c r="G14" s="265"/>
      <c r="H14" s="266"/>
      <c r="I14" s="257"/>
      <c r="J14" s="267"/>
      <c r="K14" s="267"/>
      <c r="L14" s="267"/>
      <c r="M14" s="267"/>
    </row>
    <row r="15" spans="1:13" s="259" customFormat="1">
      <c r="A15" s="260"/>
      <c r="B15" s="250"/>
      <c r="C15" s="261"/>
      <c r="D15" s="269"/>
      <c r="E15" s="263"/>
      <c r="F15" s="264"/>
      <c r="G15" s="265"/>
      <c r="H15" s="266"/>
      <c r="I15" s="257"/>
      <c r="J15" s="267"/>
      <c r="K15" s="267"/>
      <c r="L15" s="267"/>
      <c r="M15" s="267"/>
    </row>
    <row r="16" spans="1:13">
      <c r="A16" s="270"/>
      <c r="B16" s="271"/>
      <c r="C16" s="272"/>
      <c r="D16" s="273"/>
      <c r="E16" s="271"/>
      <c r="F16" s="274"/>
      <c r="G16" s="275"/>
      <c r="H16" s="272"/>
      <c r="I16" s="276"/>
      <c r="K16" s="267"/>
    </row>
    <row r="17" spans="1:11">
      <c r="A17" s="270"/>
      <c r="B17" s="271"/>
      <c r="C17" s="272"/>
      <c r="D17" s="273"/>
      <c r="E17" s="271"/>
      <c r="F17" s="274"/>
      <c r="G17" s="275"/>
      <c r="H17" s="272"/>
      <c r="I17" s="276"/>
      <c r="K17" s="267"/>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3</vt:i4>
      </vt:variant>
    </vt:vector>
  </HeadingPairs>
  <TitlesOfParts>
    <vt:vector size="12" baseType="lpstr">
      <vt:lpstr>KL</vt:lpstr>
      <vt:lpstr>Rekapitulace</vt:lpstr>
      <vt:lpstr>SO 04_10</vt:lpstr>
      <vt:lpstr>SO 04_40</vt:lpstr>
      <vt:lpstr>SO 04_60</vt:lpstr>
      <vt:lpstr>SO 04_70</vt:lpstr>
      <vt:lpstr>SO 04_80</vt:lpstr>
      <vt:lpstr>SO 04_90</vt:lpstr>
      <vt:lpstr>SO 04_100</vt:lpstr>
      <vt:lpstr>'SO 04_10'!Názvy_tisku</vt:lpstr>
      <vt:lpstr>'SO 04_10'!Oblast_tisku</vt:lpstr>
      <vt:lpstr>'SO 04_70'!Oblast_tisku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Roman</dc:creator>
  <cp:lastModifiedBy>Martin</cp:lastModifiedBy>
  <cp:lastPrinted>2017-05-22T18:26:27Z</cp:lastPrinted>
  <dcterms:created xsi:type="dcterms:W3CDTF">2015-10-25T09:07:07Z</dcterms:created>
  <dcterms:modified xsi:type="dcterms:W3CDTF">2017-10-04T22:43:20Z</dcterms:modified>
</cp:coreProperties>
</file>